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530" windowHeight="7005"/>
  </bookViews>
  <sheets>
    <sheet name="MATRIX RENJA 2023" sheetId="1" r:id="rId1"/>
    <sheet name="rincian belanja 23" sheetId="2" r:id="rId2"/>
    <sheet name="rincian tambahan 23" sheetId="3" r:id="rId3"/>
    <sheet name="Sheet1" sheetId="4" r:id="rId4"/>
  </sheets>
  <definedNames>
    <definedName name="_xlnm.Print_Area" localSheetId="1">'rincian belanja 23'!$A$2:$F$327</definedName>
  </definedNames>
  <calcPr calcId="124519"/>
</workbook>
</file>

<file path=xl/calcChain.xml><?xml version="1.0" encoding="utf-8"?>
<calcChain xmlns="http://schemas.openxmlformats.org/spreadsheetml/2006/main">
  <c r="S53" i="1"/>
  <c r="S52" s="1"/>
  <c r="F337" i="3"/>
  <c r="F277"/>
  <c r="F275"/>
  <c r="F272" s="1"/>
  <c r="F276"/>
  <c r="F9"/>
  <c r="F10"/>
  <c r="F12"/>
  <c r="F13"/>
  <c r="F16"/>
  <c r="F17"/>
  <c r="F19"/>
  <c r="F20"/>
  <c r="F24"/>
  <c r="F25"/>
  <c r="F26"/>
  <c r="F27"/>
  <c r="F28"/>
  <c r="F29"/>
  <c r="F30"/>
  <c r="F31"/>
  <c r="F32"/>
  <c r="F33"/>
  <c r="F34"/>
  <c r="F37"/>
  <c r="F38"/>
  <c r="F39"/>
  <c r="F40"/>
  <c r="F41"/>
  <c r="F42"/>
  <c r="F43"/>
  <c r="F47"/>
  <c r="F48"/>
  <c r="F50"/>
  <c r="F51"/>
  <c r="F55"/>
  <c r="F54" s="1"/>
  <c r="F53" s="1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80"/>
  <c r="F81"/>
  <c r="F82"/>
  <c r="F87"/>
  <c r="F93"/>
  <c r="F92" s="1"/>
  <c r="F94"/>
  <c r="F100"/>
  <c r="F101"/>
  <c r="F102"/>
  <c r="F103"/>
  <c r="F104"/>
  <c r="F105"/>
  <c r="F107"/>
  <c r="F108"/>
  <c r="F109"/>
  <c r="F110"/>
  <c r="F112"/>
  <c r="F113"/>
  <c r="F114"/>
  <c r="F115"/>
  <c r="F117"/>
  <c r="F118"/>
  <c r="F119"/>
  <c r="F120"/>
  <c r="F121"/>
  <c r="F124"/>
  <c r="F125"/>
  <c r="F126"/>
  <c r="F130"/>
  <c r="F128" s="1"/>
  <c r="F127" s="1"/>
  <c r="F131"/>
  <c r="F132"/>
  <c r="F133"/>
  <c r="F134"/>
  <c r="F135"/>
  <c r="F136"/>
  <c r="F137"/>
  <c r="F138"/>
  <c r="F139"/>
  <c r="F144"/>
  <c r="F146"/>
  <c r="F147"/>
  <c r="F148"/>
  <c r="F149"/>
  <c r="F150"/>
  <c r="F151"/>
  <c r="F152"/>
  <c r="F153"/>
  <c r="F154"/>
  <c r="F155"/>
  <c r="F156"/>
  <c r="F160"/>
  <c r="F159" s="1"/>
  <c r="F161"/>
  <c r="F167"/>
  <c r="F168"/>
  <c r="F170"/>
  <c r="F171"/>
  <c r="F172"/>
  <c r="F173"/>
  <c r="F174"/>
  <c r="F175"/>
  <c r="F176"/>
  <c r="F177"/>
  <c r="F180"/>
  <c r="F181"/>
  <c r="F182"/>
  <c r="F183"/>
  <c r="F184"/>
  <c r="F185"/>
  <c r="F186"/>
  <c r="F187"/>
  <c r="F188"/>
  <c r="F189"/>
  <c r="F190"/>
  <c r="F192"/>
  <c r="F193"/>
  <c r="F195"/>
  <c r="F196"/>
  <c r="F200"/>
  <c r="F201"/>
  <c r="F198" s="1"/>
  <c r="F203"/>
  <c r="F209"/>
  <c r="F210"/>
  <c r="F211"/>
  <c r="F212"/>
  <c r="F213"/>
  <c r="F214"/>
  <c r="F215"/>
  <c r="F216"/>
  <c r="F218"/>
  <c r="F219"/>
  <c r="F220"/>
  <c r="F221"/>
  <c r="F231"/>
  <c r="F233"/>
  <c r="F234"/>
  <c r="F236"/>
  <c r="F237"/>
  <c r="F243"/>
  <c r="F244"/>
  <c r="F242" s="1"/>
  <c r="F241" s="1"/>
  <c r="F240" s="1"/>
  <c r="F245"/>
  <c r="F246"/>
  <c r="F248"/>
  <c r="F250"/>
  <c r="F251"/>
  <c r="F255"/>
  <c r="F257"/>
  <c r="F264"/>
  <c r="F265"/>
  <c r="F266"/>
  <c r="F267"/>
  <c r="F281"/>
  <c r="F282"/>
  <c r="F283"/>
  <c r="F284"/>
  <c r="F286"/>
  <c r="F287"/>
  <c r="F292"/>
  <c r="F293"/>
  <c r="F298"/>
  <c r="F299"/>
  <c r="F300"/>
  <c r="F301"/>
  <c r="F302"/>
  <c r="F303"/>
  <c r="F304"/>
  <c r="F305"/>
  <c r="F310"/>
  <c r="F311"/>
  <c r="F312"/>
  <c r="F313"/>
  <c r="F314"/>
  <c r="F315"/>
  <c r="F316"/>
  <c r="F317"/>
  <c r="F319"/>
  <c r="F321"/>
  <c r="F322"/>
  <c r="F328"/>
  <c r="F329"/>
  <c r="F331"/>
  <c r="F332"/>
  <c r="F333"/>
  <c r="F338"/>
  <c r="F340"/>
  <c r="F342"/>
  <c r="F345"/>
  <c r="F347"/>
  <c r="F348"/>
  <c r="F350"/>
  <c r="F352"/>
  <c r="F354"/>
  <c r="F356"/>
  <c r="F358"/>
  <c r="F358" i="4"/>
  <c r="F356"/>
  <c r="F354"/>
  <c r="F352"/>
  <c r="F350"/>
  <c r="F348"/>
  <c r="F346"/>
  <c r="F344"/>
  <c r="F342" s="1"/>
  <c r="F341"/>
  <c r="F339"/>
  <c r="F337"/>
  <c r="F336" s="1"/>
  <c r="F335" s="1"/>
  <c r="F334" s="1"/>
  <c r="F332"/>
  <c r="F331"/>
  <c r="F330"/>
  <c r="F328"/>
  <c r="F327"/>
  <c r="F324" s="1"/>
  <c r="F321"/>
  <c r="F320"/>
  <c r="F318"/>
  <c r="F316"/>
  <c r="F315"/>
  <c r="F314"/>
  <c r="F313"/>
  <c r="F312"/>
  <c r="F311"/>
  <c r="F310"/>
  <c r="F309"/>
  <c r="F306" s="1"/>
  <c r="F304"/>
  <c r="F303"/>
  <c r="F302"/>
  <c r="F301"/>
  <c r="F300"/>
  <c r="F299"/>
  <c r="F298"/>
  <c r="F295" s="1"/>
  <c r="F294" s="1"/>
  <c r="F297"/>
  <c r="F292"/>
  <c r="F288" s="1"/>
  <c r="F291"/>
  <c r="F286"/>
  <c r="F285"/>
  <c r="F283"/>
  <c r="F282"/>
  <c r="F281"/>
  <c r="F280"/>
  <c r="F278" s="1"/>
  <c r="F270" s="1"/>
  <c r="F269" s="1"/>
  <c r="F266"/>
  <c r="F265"/>
  <c r="F264"/>
  <c r="F263"/>
  <c r="F262"/>
  <c r="F261" s="1"/>
  <c r="F260" s="1"/>
  <c r="F256"/>
  <c r="F254"/>
  <c r="F250"/>
  <c r="F249"/>
  <c r="F247"/>
  <c r="F245"/>
  <c r="F244"/>
  <c r="F243"/>
  <c r="F242"/>
  <c r="F241"/>
  <c r="F240" s="1"/>
  <c r="F239" s="1"/>
  <c r="F236"/>
  <c r="F235"/>
  <c r="F233"/>
  <c r="F232"/>
  <c r="F230"/>
  <c r="F228"/>
  <c r="F227" s="1"/>
  <c r="F226" s="1"/>
  <c r="F221"/>
  <c r="F220"/>
  <c r="F219"/>
  <c r="F218"/>
  <c r="F216"/>
  <c r="F215"/>
  <c r="F214"/>
  <c r="F213"/>
  <c r="F212"/>
  <c r="F211"/>
  <c r="F207" s="1"/>
  <c r="F206" s="1"/>
  <c r="F210"/>
  <c r="F209"/>
  <c r="F203"/>
  <c r="F201"/>
  <c r="F200"/>
  <c r="F198"/>
  <c r="F196"/>
  <c r="F195"/>
  <c r="F193"/>
  <c r="F192"/>
  <c r="F190"/>
  <c r="F189"/>
  <c r="F188"/>
  <c r="F187"/>
  <c r="F186"/>
  <c r="F185"/>
  <c r="F184"/>
  <c r="F183"/>
  <c r="F182"/>
  <c r="F181"/>
  <c r="F180"/>
  <c r="F178"/>
  <c r="F177"/>
  <c r="F176"/>
  <c r="F175"/>
  <c r="F174"/>
  <c r="F173"/>
  <c r="F172"/>
  <c r="F171"/>
  <c r="F170"/>
  <c r="F165" s="1"/>
  <c r="F164" s="1"/>
  <c r="F163" s="1"/>
  <c r="F162" s="1"/>
  <c r="F168"/>
  <c r="F167"/>
  <c r="F161"/>
  <c r="F160"/>
  <c r="F159" s="1"/>
  <c r="F156"/>
  <c r="F155"/>
  <c r="F154"/>
  <c r="F153"/>
  <c r="F152"/>
  <c r="F151"/>
  <c r="F150"/>
  <c r="F149"/>
  <c r="F148"/>
  <c r="F147"/>
  <c r="F146"/>
  <c r="F143" s="1"/>
  <c r="F142" s="1"/>
  <c r="F141" s="1"/>
  <c r="F144"/>
  <c r="F139"/>
  <c r="F138"/>
  <c r="F137"/>
  <c r="F136"/>
  <c r="F135"/>
  <c r="F134"/>
  <c r="F133"/>
  <c r="F132"/>
  <c r="F131"/>
  <c r="F130"/>
  <c r="F129" s="1"/>
  <c r="F128"/>
  <c r="F127" s="1"/>
  <c r="F126"/>
  <c r="F125"/>
  <c r="F124"/>
  <c r="F123" s="1"/>
  <c r="F121"/>
  <c r="F120"/>
  <c r="F119"/>
  <c r="F118"/>
  <c r="F117"/>
  <c r="F116"/>
  <c r="F115"/>
  <c r="F114"/>
  <c r="F113"/>
  <c r="F112"/>
  <c r="F111" s="1"/>
  <c r="F110"/>
  <c r="F109"/>
  <c r="F108"/>
  <c r="F106" s="1"/>
  <c r="F107"/>
  <c r="F105"/>
  <c r="F104"/>
  <c r="F103"/>
  <c r="F102"/>
  <c r="F101"/>
  <c r="F100"/>
  <c r="F98" s="1"/>
  <c r="F94"/>
  <c r="F93"/>
  <c r="F92" s="1"/>
  <c r="F87"/>
  <c r="F82"/>
  <c r="F81"/>
  <c r="F79" s="1"/>
  <c r="F80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56" s="1"/>
  <c r="F60"/>
  <c r="F59"/>
  <c r="F58"/>
  <c r="F55"/>
  <c r="F54"/>
  <c r="F53" s="1"/>
  <c r="F51"/>
  <c r="F50"/>
  <c r="F48"/>
  <c r="F47"/>
  <c r="F46" s="1"/>
  <c r="F45" s="1"/>
  <c r="F43"/>
  <c r="F42"/>
  <c r="F41"/>
  <c r="F40"/>
  <c r="F39"/>
  <c r="F38"/>
  <c r="F36" s="1"/>
  <c r="F35" s="1"/>
  <c r="F37"/>
  <c r="F34"/>
  <c r="F33"/>
  <c r="F32"/>
  <c r="F31"/>
  <c r="F30"/>
  <c r="F29"/>
  <c r="F28"/>
  <c r="F27"/>
  <c r="F26"/>
  <c r="F25"/>
  <c r="F24"/>
  <c r="F23" s="1"/>
  <c r="F22" s="1"/>
  <c r="F20"/>
  <c r="F19"/>
  <c r="F18"/>
  <c r="F17"/>
  <c r="F16"/>
  <c r="F15" s="1"/>
  <c r="F14" s="1"/>
  <c r="F13"/>
  <c r="F12"/>
  <c r="F11" s="1"/>
  <c r="F10"/>
  <c r="F8" s="1"/>
  <c r="F9"/>
  <c r="F145" i="2"/>
  <c r="F144"/>
  <c r="F143"/>
  <c r="F142"/>
  <c r="F141"/>
  <c r="F140"/>
  <c r="F139"/>
  <c r="F138"/>
  <c r="F136"/>
  <c r="F135"/>
  <c r="N46" i="1"/>
  <c r="N45" s="1"/>
  <c r="S45"/>
  <c r="T45"/>
  <c r="S50"/>
  <c r="N50"/>
  <c r="S19"/>
  <c r="S24"/>
  <c r="S46"/>
  <c r="F111" i="3" l="1"/>
  <c r="F289"/>
  <c r="F123"/>
  <c r="F11"/>
  <c r="F279"/>
  <c r="F143"/>
  <c r="F142" s="1"/>
  <c r="F141" s="1"/>
  <c r="F8"/>
  <c r="F7" s="1"/>
  <c r="F296"/>
  <c r="F295" s="1"/>
  <c r="F79"/>
  <c r="F343"/>
  <c r="F46"/>
  <c r="F45" s="1"/>
  <c r="F307"/>
  <c r="F207"/>
  <c r="F206" s="1"/>
  <c r="F165"/>
  <c r="F164" s="1"/>
  <c r="F98"/>
  <c r="F18"/>
  <c r="F325"/>
  <c r="F263"/>
  <c r="F262" s="1"/>
  <c r="F261" s="1"/>
  <c r="F178"/>
  <c r="F129"/>
  <c r="F116"/>
  <c r="F36"/>
  <c r="F35" s="1"/>
  <c r="F21" s="1"/>
  <c r="F106"/>
  <c r="F23"/>
  <c r="F22" s="1"/>
  <c r="F15"/>
  <c r="F56"/>
  <c r="F52" s="1"/>
  <c r="F229"/>
  <c r="F227" s="1"/>
  <c r="F226" s="1"/>
  <c r="F163"/>
  <c r="F162" s="1"/>
  <c r="F122"/>
  <c r="F52" i="4"/>
  <c r="F7"/>
  <c r="F6" s="1"/>
  <c r="F21"/>
  <c r="F97"/>
  <c r="F122"/>
  <c r="F133" i="2"/>
  <c r="F132" s="1"/>
  <c r="N40" i="1"/>
  <c r="N65"/>
  <c r="N61"/>
  <c r="N36"/>
  <c r="N19"/>
  <c r="N15"/>
  <c r="F317" i="2"/>
  <c r="F325"/>
  <c r="F323"/>
  <c r="F321"/>
  <c r="F319"/>
  <c r="F315"/>
  <c r="F313"/>
  <c r="F311"/>
  <c r="F308"/>
  <c r="F299"/>
  <c r="F298"/>
  <c r="F297"/>
  <c r="F295"/>
  <c r="F294"/>
  <c r="F288"/>
  <c r="F287"/>
  <c r="F285"/>
  <c r="F283"/>
  <c r="F282"/>
  <c r="F281"/>
  <c r="F280"/>
  <c r="F279"/>
  <c r="F278"/>
  <c r="F277"/>
  <c r="F276"/>
  <c r="F270"/>
  <c r="F267"/>
  <c r="F266"/>
  <c r="F265"/>
  <c r="F264"/>
  <c r="F268"/>
  <c r="F253"/>
  <c r="F248"/>
  <c r="F247"/>
  <c r="F252"/>
  <c r="F231"/>
  <c r="F233"/>
  <c r="F223"/>
  <c r="F221"/>
  <c r="F216"/>
  <c r="F214"/>
  <c r="F203"/>
  <c r="F202"/>
  <c r="F200"/>
  <c r="F199"/>
  <c r="F177"/>
  <c r="F14" i="3" l="1"/>
  <c r="F97"/>
  <c r="F336"/>
  <c r="F335" s="1"/>
  <c r="F271" s="1"/>
  <c r="F270" s="1"/>
  <c r="F6"/>
  <c r="F5" i="4"/>
  <c r="F4" s="1"/>
  <c r="F309" i="2"/>
  <c r="F273"/>
  <c r="F188"/>
  <c r="F187"/>
  <c r="F186"/>
  <c r="F185"/>
  <c r="F183"/>
  <c r="F182"/>
  <c r="F178"/>
  <c r="F179"/>
  <c r="F181"/>
  <c r="F180"/>
  <c r="F171"/>
  <c r="F168"/>
  <c r="F161"/>
  <c r="F160"/>
  <c r="F158"/>
  <c r="F157"/>
  <c r="F156"/>
  <c r="F155"/>
  <c r="F154"/>
  <c r="F153"/>
  <c r="F152"/>
  <c r="F151"/>
  <c r="F150"/>
  <c r="F149"/>
  <c r="F148"/>
  <c r="F163"/>
  <c r="F124"/>
  <c r="F129"/>
  <c r="F123"/>
  <c r="F122"/>
  <c r="F121"/>
  <c r="F120"/>
  <c r="F119"/>
  <c r="F118"/>
  <c r="F117"/>
  <c r="F116"/>
  <c r="F115"/>
  <c r="F114"/>
  <c r="F112"/>
  <c r="F101"/>
  <c r="F99"/>
  <c r="F83"/>
  <c r="F82"/>
  <c r="F81"/>
  <c r="F80"/>
  <c r="F31"/>
  <c r="T47" i="1"/>
  <c r="N29"/>
  <c r="S15"/>
  <c r="F95" i="2"/>
  <c r="F90"/>
  <c r="F87"/>
  <c r="F89"/>
  <c r="F67"/>
  <c r="F62"/>
  <c r="F73"/>
  <c r="F55"/>
  <c r="F54"/>
  <c r="F53"/>
  <c r="N24" i="1"/>
  <c r="N14" s="1"/>
  <c r="F35" i="2"/>
  <c r="F34" s="1"/>
  <c r="F33" s="1"/>
  <c r="F28"/>
  <c r="F27"/>
  <c r="F15"/>
  <c r="F16"/>
  <c r="F8"/>
  <c r="F9"/>
  <c r="N57" i="1"/>
  <c r="N56" s="1"/>
  <c r="N64"/>
  <c r="N53"/>
  <c r="N52" s="1"/>
  <c r="F306" i="2"/>
  <c r="F304"/>
  <c r="F291"/>
  <c r="F271"/>
  <c r="F269"/>
  <c r="F259"/>
  <c r="F258"/>
  <c r="F250"/>
  <c r="F249"/>
  <c r="F232"/>
  <c r="F230"/>
  <c r="F217"/>
  <c r="F212"/>
  <c r="F211"/>
  <c r="F210"/>
  <c r="F209"/>
  <c r="F197"/>
  <c r="F195" s="1"/>
  <c r="F194" s="1"/>
  <c r="F193" s="1"/>
  <c r="F176"/>
  <c r="F169"/>
  <c r="F164"/>
  <c r="F128"/>
  <c r="F108"/>
  <c r="F107" s="1"/>
  <c r="F106"/>
  <c r="F105"/>
  <c r="F104"/>
  <c r="F100"/>
  <c r="F98"/>
  <c r="F97"/>
  <c r="F94"/>
  <c r="F93"/>
  <c r="F92"/>
  <c r="F88"/>
  <c r="F85"/>
  <c r="F74"/>
  <c r="F61"/>
  <c r="F60"/>
  <c r="F58"/>
  <c r="F57"/>
  <c r="F56"/>
  <c r="F52"/>
  <c r="F51"/>
  <c r="F50"/>
  <c r="F49"/>
  <c r="F48"/>
  <c r="F47"/>
  <c r="F46"/>
  <c r="F45"/>
  <c r="F44"/>
  <c r="F43"/>
  <c r="F42"/>
  <c r="F41"/>
  <c r="F40"/>
  <c r="F39"/>
  <c r="F38"/>
  <c r="F30"/>
  <c r="F23"/>
  <c r="F22"/>
  <c r="F21" s="1"/>
  <c r="F19"/>
  <c r="F18"/>
  <c r="F12"/>
  <c r="F11"/>
  <c r="S65" i="1"/>
  <c r="S64" s="1"/>
  <c r="S61"/>
  <c r="S60" s="1"/>
  <c r="N60"/>
  <c r="S57"/>
  <c r="S56" s="1"/>
  <c r="S36"/>
  <c r="S29"/>
  <c r="F5" i="3" l="1"/>
  <c r="F4" s="1"/>
  <c r="F146" i="2"/>
  <c r="F229"/>
  <c r="F228" s="1"/>
  <c r="F227" s="1"/>
  <c r="F96"/>
  <c r="F103"/>
  <c r="F102" s="1"/>
  <c r="F303"/>
  <c r="N13" i="1"/>
  <c r="S14"/>
  <c r="S13" s="1"/>
  <c r="F245" i="2"/>
  <c r="F208"/>
  <c r="F207" s="1"/>
  <c r="F166"/>
  <c r="F175"/>
  <c r="F174" s="1"/>
  <c r="F127"/>
  <c r="F78"/>
  <c r="F86"/>
  <c r="F111"/>
  <c r="F26"/>
  <c r="F25" s="1"/>
  <c r="F20" s="1"/>
  <c r="F91"/>
  <c r="F72"/>
  <c r="F59" s="1"/>
  <c r="F10"/>
  <c r="F36"/>
  <c r="F14"/>
  <c r="F7"/>
  <c r="F17"/>
  <c r="F262"/>
  <c r="F261" s="1"/>
  <c r="F255"/>
  <c r="F84"/>
  <c r="F302" l="1"/>
  <c r="F301" s="1"/>
  <c r="F237" s="1"/>
  <c r="F236" s="1"/>
  <c r="F131"/>
  <c r="F130" s="1"/>
  <c r="F13"/>
  <c r="F6"/>
  <c r="F32"/>
  <c r="F77"/>
  <c r="F206"/>
  <c r="F5" l="1"/>
  <c r="F4" s="1"/>
  <c r="F3" s="1"/>
  <c r="F110"/>
  <c r="F109" s="1"/>
</calcChain>
</file>

<file path=xl/sharedStrings.xml><?xml version="1.0" encoding="utf-8"?>
<sst xmlns="http://schemas.openxmlformats.org/spreadsheetml/2006/main" count="2148" uniqueCount="510">
  <si>
    <t>Program dan Kegiatan Perangkat Daerah</t>
  </si>
  <si>
    <t>Kabupaten Banjarnegara</t>
  </si>
  <si>
    <t>Tahun 2023</t>
  </si>
  <si>
    <t>Kode</t>
  </si>
  <si>
    <t>Urusan/</t>
  </si>
  <si>
    <t>Indikator Kinerja</t>
  </si>
  <si>
    <t>Rencana Tahun 2023</t>
  </si>
  <si>
    <t xml:space="preserve">Catatan </t>
  </si>
  <si>
    <t>Prakiraan Maju Rencana Tahun 2024</t>
  </si>
  <si>
    <t>Bidang urusan/</t>
  </si>
  <si>
    <t>Capaian</t>
  </si>
  <si>
    <t>Keluaran</t>
  </si>
  <si>
    <t>Hasil</t>
  </si>
  <si>
    <t>Lokasi</t>
  </si>
  <si>
    <t>Target Capaian Kinerja</t>
  </si>
  <si>
    <t>Pagu</t>
  </si>
  <si>
    <t>Sumber</t>
  </si>
  <si>
    <t>Penting</t>
  </si>
  <si>
    <t>Target capaian kinerja</t>
  </si>
  <si>
    <t>Kebutuhan Dana/</t>
  </si>
  <si>
    <t>Program/</t>
  </si>
  <si>
    <t>Program</t>
  </si>
  <si>
    <t>Sub</t>
  </si>
  <si>
    <t>Kegiatan</t>
  </si>
  <si>
    <t>output</t>
  </si>
  <si>
    <t>Indikatif</t>
  </si>
  <si>
    <t>Dana</t>
  </si>
  <si>
    <t>Tolok</t>
  </si>
  <si>
    <t>Target</t>
  </si>
  <si>
    <t>Pagu Indikatif</t>
  </si>
  <si>
    <t>Kegiatan/Sub</t>
  </si>
  <si>
    <t>kegiatan</t>
  </si>
  <si>
    <t xml:space="preserve">Sub </t>
  </si>
  <si>
    <t>(Rp)</t>
  </si>
  <si>
    <t>ukur</t>
  </si>
  <si>
    <t>UNSUR KEWILAYAHAN</t>
  </si>
  <si>
    <t>DAU</t>
  </si>
  <si>
    <t>PROGRAM PENUNJANG URUSAN PEMERINTAHAN DAERAH KABUPATEN / KOTA</t>
  </si>
  <si>
    <t>Persentase terlaksananya program penunjang urusan pemerintahan daerah/kota</t>
  </si>
  <si>
    <t>100%</t>
  </si>
  <si>
    <t>Kegiatan Perencanaan, Penganggaran, dan Evaluasi Perangkat Daerah</t>
  </si>
  <si>
    <t>Terlaksananya Perencanaan, Penganggaran, dan Evaluasi Perangkat Daerah</t>
  </si>
  <si>
    <t>Penyusunan dokumen perencanaan perangkat daerah</t>
  </si>
  <si>
    <t>Tersusunnya  Dokumen  Perencanaan  Perangkat
Daerah</t>
  </si>
  <si>
    <t>Jumlah     Dokumen     Perencanaan     Perangkat
Daerah</t>
  </si>
  <si>
    <t>8 dokumen</t>
  </si>
  <si>
    <t>Koordinasi dan Penyusunan Laporan Capaian Kinerja dan Ikhtisar Realisasi Kinerja SKPD</t>
  </si>
  <si>
    <t>Tersedianya Laporan Capaian Kinerja  dan Ikhtisar Realisasi Kinerja SKPD dan Laporan Hasil Koordinasi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</si>
  <si>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</si>
  <si>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Kegiatan Administrasi Keuangan Perangkat Daerah</t>
  </si>
  <si>
    <t>Terlaksananya Administrasi Keuangan Perangkat Daerah</t>
  </si>
  <si>
    <t>Penyediaan Gaji dan Tunjangan ASN</t>
  </si>
  <si>
    <t>Tersedianya Gaji dan Tunjangan ASN</t>
  </si>
  <si>
    <t>Jumlah    Orang    yang    Menerima    Gaji    dan
Tunjangan ASN</t>
  </si>
  <si>
    <t>Pelaksanaan penatausahaan dan pengujian/verifikasi keuangan SKPD</t>
  </si>
  <si>
    <t>Terlaksananya            Penatausahaan            dan
Pengujian/Verifikasi Keuangan SKPD</t>
  </si>
  <si>
    <t>Jumlah       Dokumen       Penatausahaan       dan
Pengujian/Verifikasi Keuangan SKPD</t>
  </si>
  <si>
    <t>Koordinasi dan Penyusunan Laporan keuangan bulanan/Triwulanan/Semesteran SKPD</t>
  </si>
  <si>
    <t>Tersedianya Laporan Keuangan Bulanan/Triwulanan/Semesteran SKPD dan Laporan Koordinasi Penyusunan Laporan Keuangan          Bulanan/Triwulanan/Semesteran
SKPD</t>
  </si>
  <si>
    <t>Jumlah Laporan Keuangan Bulanan/ Triwulanan/ Semesteran SKPD dan Laporan Koordinasi Penyusunan Laporan Keuangan Bulanan/Triwulanan/Semesteran  SKPD</t>
  </si>
  <si>
    <t>Kegiatan Administrasi Umum Perangkat Daerah</t>
  </si>
  <si>
    <t>Terlaksananya  Administrasi Umum Perangkat Daerah</t>
  </si>
  <si>
    <t>Penyediaan Komponen Instalasi Listrik/Penerangan Bangunan Kantor</t>
  </si>
  <si>
    <t>Tersedianya              Komponen               Instalasi Listrik/Penerangan Bangunan Kantor</t>
  </si>
  <si>
    <t>Jumlah         Paket         Komponen         Instalasi
Listrik/Penerangan    Bangunan    Kantor    yang Disediakan</t>
  </si>
  <si>
    <t>1 paket</t>
  </si>
  <si>
    <t>Penyediaan Peralatan dan Perlengkapan Kantor</t>
  </si>
  <si>
    <t>Tersedianya Peralatan dan Perlengkapan Kantor</t>
  </si>
  <si>
    <t>Jumlah    Paket    Peralatan    dan    Perlengkapan
Kantor yang Disediakan</t>
  </si>
  <si>
    <t>Penyediaan Bahan Logistik Kantor</t>
  </si>
  <si>
    <t>Tersedianya Bahan Logistik Kantor</t>
  </si>
  <si>
    <t>Jumlah   Paket   Bahan   Logistik   Kantor   yang
Disediakan</t>
  </si>
  <si>
    <t>5 paket</t>
  </si>
  <si>
    <t>Kegiatan Pengadaan Barang Milik Daerah Penunjang Urusan Pemerintah Daerah</t>
  </si>
  <si>
    <t>Terlaksananya Pengadaan Barang Milik Daerah Penunjang Urusan Pemerintah Daerah</t>
  </si>
  <si>
    <t>Pengadaan Gedung kantor atau Bangunan Lainnya</t>
  </si>
  <si>
    <t>Tersedianya   Gedung   Kantor   atau   Bangunan
Lainnya</t>
  </si>
  <si>
    <t>Jumlah  Unit  Gedung  Kantor  atau  Bangunan
Lainnya yang Disediakan</t>
  </si>
  <si>
    <t>Pengadaan Mebel</t>
  </si>
  <si>
    <t>Tersedianya Mebel</t>
  </si>
  <si>
    <t>Jumlah Paket Mebel yang Disediakan</t>
  </si>
  <si>
    <t>Pengadaan Peralatan dan Mesin Lainnya</t>
  </si>
  <si>
    <t>Tersedianya Peralatan dan Mesin Lainnya</t>
  </si>
  <si>
    <t>Jumlah Unit Peralatan dan Mesin Lainnya yang
Disediakan</t>
  </si>
  <si>
    <t>Pengadaan Aset Tetap Lainnya</t>
  </si>
  <si>
    <t>Tersedianya Aset Tetap Lainnya</t>
  </si>
  <si>
    <t>Jumlah Unit Aset Tetap Lainnya yang Disediakan</t>
  </si>
  <si>
    <t>3 unit</t>
  </si>
  <si>
    <t>Pengadaan Sarana dan Prasarana Pendukung Gedung Kantor dan Bangunan Lainnya</t>
  </si>
  <si>
    <t>Tersedianya  Sarana  dan  Prasarana  Pendukung Gedung Kantor atau Bangunan Lainnya</t>
  </si>
  <si>
    <t>Jumlah Unit Sarana dan Prasarana Pendukung Gedung  Kantor  atau  Bangunan  Lainnya  yang
Disediakan</t>
  </si>
  <si>
    <t>Kegiatan Penyediaan Jasa Penunjang Urusan Pemerintahan Daerah</t>
  </si>
  <si>
    <t>Terlaksananya Penyediaan Jasa Penunjang Urusan Pemerintahan Daerah</t>
  </si>
  <si>
    <t>Penyediaan jasa komunikasi, sumber daya air dan listrik</t>
  </si>
  <si>
    <t>Tersedianya Jasa Komunikasi, Sumber Daya Air dan Listrik</t>
  </si>
  <si>
    <t>Jumlah  Laporan  Penyediaan  Jasa  Komunikasi, Sumber Daya Air dan Listrik yang Disediakan</t>
  </si>
  <si>
    <t>Penyediaan jasa pelayanan umum kantor</t>
  </si>
  <si>
    <t>Tersedianya Jasa Pelayanan Umum Kantor</t>
  </si>
  <si>
    <t>Jumlah   Laporan   Penyediaan   Jasa   Pelayanan
Umum Kantor yang Disediakan</t>
  </si>
  <si>
    <t>2 laporan</t>
  </si>
  <si>
    <t>Kegiatan Pemeliharaan Barang Milik Daerah Penunjang Urusan Pemerintahan Daerah</t>
  </si>
  <si>
    <t>Terlaksananya Pemeliharaan Barang Milik Daerah Penunjang Urusan Pemerintahan Daerah</t>
  </si>
  <si>
    <t>Penyediaan jasa pemeliharaan, biaya pemeliharaan, pajak dan perizinan kendaraan dinas operasional atau lapangan</t>
  </si>
  <si>
    <t>Tersedianya Jasa Pemeliharaan, Biaya Pemeliharaan, Pajak dan Perizinan Kendaraan Dinas Operasional atau Lapangan</t>
  </si>
  <si>
    <t>Jumlah Kendaraan Dinas Operasional atau Lapangan yang Dipelihara dan dibayarkan Pajak dan Perizinannya</t>
  </si>
  <si>
    <t>9 unit</t>
  </si>
  <si>
    <t>Pemeliharaan/Rehabilitasi Gedung kantor dan Bangunan Lainnya</t>
  </si>
  <si>
    <t>Terlaksananya              Pemeliharaan/Rehabilitasi
Gedung Kantor dan Bangunan Lainnya</t>
  </si>
  <si>
    <t>Jumlah Gedung Kantor dan Bangunan Lainnya
yang Dipelihara/Direhabilitasi</t>
  </si>
  <si>
    <t>2 unit</t>
  </si>
  <si>
    <t>Pemeliharaan /Rehabilitasi Sarana Prasarana Gedung Kantor atau Bangunan Lainnya</t>
  </si>
  <si>
    <t>Terlaksananya Pemeliharaan/Rehabilitasi Sarana dan  Prasarana  Gedung  Kantor  atau  Bangunan
Lainnya</t>
  </si>
  <si>
    <t>Jumlah  Sarana  dan  Prasarana  Gedung  Kantor atau           Bangunan           Lainnya           yang
Dipelihara/Direhabilitasi</t>
  </si>
  <si>
    <t>PROGRAM PENYELENGGARAAN PEMERINTAHAN DAN PELAYANAN PUBLIK</t>
  </si>
  <si>
    <t>Persentase terlaksananya program penyelenggaraan pemerintahan dan pelayanan publik</t>
  </si>
  <si>
    <t>Pelaksanaan Urusan Pemerintahan Yang di Limpahkan Kepada Camat</t>
  </si>
  <si>
    <t>Terlaksananya Pelaksanaan Urusan Pemerintahan Yang di Limpahkan Kepada Camat</t>
  </si>
  <si>
    <t>Pelaksanaan urusan pemerintahan yang terkait dengan non perijinan</t>
  </si>
  <si>
    <t>Terlaksananya     Urusan     Pemerintahan     yang
Terkait dengan Non Perizinan</t>
  </si>
  <si>
    <t>Jumlah   Laporan   Pelaksanaan   Non   Perizinan
pada Urusan Pemerintahan</t>
  </si>
  <si>
    <t>1 laporan</t>
  </si>
  <si>
    <t>Pelaksanaan urusan pemerintahan yang terkait dengan perijinan non usaha</t>
  </si>
  <si>
    <t>Terlaksananya     Urusan     Pemerintahan     yang Terkait dengan Pelayanan Perizinan Non Usaha</t>
  </si>
  <si>
    <t>Jumlah  Dokumen  Non  Perizinan  Usaha  yang Dilaksanakan</t>
  </si>
  <si>
    <t>1 dokumen</t>
  </si>
  <si>
    <t>Pelaksanaan urusan pemerintahan yang terkait dengan kewenangan lain yang dilimpahkan</t>
  </si>
  <si>
    <t>Terlaksananya     Urusan     Pemerintahan     yang Terkait     dengan     Kewenangan     Lain     yang
Dilimpahkan</t>
  </si>
  <si>
    <t>Jumlah  Laporan Pelaksanaan  Kewenangan Lain yang Dilimpahkan</t>
  </si>
  <si>
    <t>PROGRAM PEMBERDAYAAN MASYARAKAT DESA DAN KELURAHAN</t>
  </si>
  <si>
    <t>Persentase Terlaksananya program pemberdayaan masyarakat desa dan kelurahan</t>
  </si>
  <si>
    <t>Persentase terlaksananya program pemberdayaan masyarakat desa dan kelurahan</t>
  </si>
  <si>
    <t>Koordinasi Kegiatan Pemberdayaan Desa</t>
  </si>
  <si>
    <t>Terlaksananya Koordinasi Kegiatan Pemberdayaan Desa</t>
  </si>
  <si>
    <t>Peningkatan partisipasi masyarakat dalam forum musyawarah perencanaan pembangunan di Desa</t>
  </si>
  <si>
    <t>Meningkatnya    Partisipasi    Masyarakat    dalam Forum  Musyawarah  Perencanaan  Pembangunan
di Desa</t>
  </si>
  <si>
    <t>Jumlah      Lembaga      Kemasyarakatan      yang Berpartisipasi     dalam     Forum     Musyawarah
Perencanaan Pembangunan di Desa</t>
  </si>
  <si>
    <t>10 lembaga kemasyarakatan</t>
  </si>
  <si>
    <t>PROGRAM KOORDINASI KETENTRAMAN DAN KETERTIBAN UMUM</t>
  </si>
  <si>
    <t>Persentase terlaksananya program koordinasi ketentraman dan ketertiban umum</t>
  </si>
  <si>
    <t>Koordinasi Upaya Penyelenggaraan Ketentraman dan Ketertiban Umum</t>
  </si>
  <si>
    <t>Terlaksananya Koordinasi Upaya Penyelenggaraan Ketentraman dan Ketertiban Umum</t>
  </si>
  <si>
    <t>Harmonisasi Hubungan dengan Tokoh Agama dan Tokoh Masyarakat</t>
  </si>
  <si>
    <t>Terlaksananya  Harmonisasi  Hubungan  dengan Tokoh Agama dan Tokoh Masyarakat</t>
  </si>
  <si>
    <t>Jumlah    Laporan    Pelaksanaan    Harmonisasi Hubungan   dengan   Tokoh   Agama   dan   Tokoh
Masyarakat</t>
  </si>
  <si>
    <t>PROGRAM PENYELENGGARAAN URUSAN PEMERINTAHAN UMUM</t>
  </si>
  <si>
    <t>Persentase terlaksananya program penyelenggaraan pemerintahan umum</t>
  </si>
  <si>
    <t>Penyelenggaraan Urusan Pemerintahan Umum sesuai Penugasan Kepala Daerah</t>
  </si>
  <si>
    <t>Terlaksananya Penyelenggaraan Urusan Pemerintahan Umum sesuai Penugasan Kepala Daerah</t>
  </si>
  <si>
    <t>Pelaksanaan tugas forum koordinasi pimpinan di wilayah kecamatan</t>
  </si>
  <si>
    <t>Terlaksananya      Tugas      Forum      Koordinasi
Pimpinan di Kecamatan</t>
  </si>
  <si>
    <t>Jumlah   Dokumen   Tugas   Forum   Koordinasi
Pimpinan di Kecamatan</t>
  </si>
  <si>
    <t>PROGRAM PEMBINAAN DAN PENGAWASAN PEMERINTAHAN DESA</t>
  </si>
  <si>
    <t>Persentase terlaksananya program pembinaan dan pengawasan pemerintahan desa</t>
  </si>
  <si>
    <t>Fasilitasi, Rekomendasi dan Koordinasi Pembinaan dan Pengawasan Pemerintahan Desa</t>
  </si>
  <si>
    <t>Terlaksananya Fasilitasi, Rekomendasi dan Koordinasi Pembinaan dan Pengawasan Pemerintahan Desa</t>
  </si>
  <si>
    <t>Fasilitasi penyusunan peraturan desa dan peraturan kepala desa</t>
  </si>
  <si>
    <t>Terlaksananya  Fasilitasi  Penyusunan  Peraturan Desa dan Peraturan Kepala Desa</t>
  </si>
  <si>
    <t>Jumlah Dokumen yang Difasilitasi dalam rangka Penyusunan   Peraturan   Desa   dan   Peraturan
Kepala Desa</t>
  </si>
  <si>
    <t>Fasilitasi administrasi pemerintahan desa</t>
  </si>
  <si>
    <t>Terlaksananya     Fasilitasi     Administrasi     Tata Pemerintahan Desa</t>
  </si>
  <si>
    <t>Jumlah Dokumen yang Difasilitasi dalam rangka Administrasi Tata Pemerintahan Desa</t>
  </si>
  <si>
    <t>Fasilitasi pengelolaan keuangan desa dan pendayagunaan aset desa</t>
  </si>
  <si>
    <t>Terlaksananya  Fasilitasi  Pengelolaan  Keuangan Desa dan Pendayagunaan Aset Desa</t>
  </si>
  <si>
    <t>Jumlah Dokumen yang Difasilitasi dalam rangka Pengelolaan Keuangan Desa dan Pendayagunaan
Aset Desa</t>
  </si>
  <si>
    <t>2 dokumen</t>
  </si>
  <si>
    <t>Fasilitasi sinkronisasi perencanaan pembangunan daerah dengan pembangunan desa</t>
  </si>
  <si>
    <t>Terlaksananya           Fasilitasi           Sinkronisasi Perencanaan    Pembangunan    Daerah    dengan
Pembangunan Desa</t>
  </si>
  <si>
    <t>Jumlah    Dokumen    Sinkronisasi    Perencanaan Pembangunan   Daerah   dengan   Pembangunan
Desa</t>
  </si>
  <si>
    <t>Fasilitasi penyelenggaraan ketentraman dan keteriban umum</t>
  </si>
  <si>
    <t>Terlaksananya       Fasilitasi       Penyelenggaraan Ketenteraman dan Ketertiban Umum</t>
  </si>
  <si>
    <t>Jumlah    Dokumen    Fasilitasi    dalam    rangka Penyelenggaraan  Ketenteraman  dan  Ketertiban
Umum</t>
  </si>
  <si>
    <t>Fasilitasi penyusunan program pelaksanaan pemberdayaan masyarakat desa</t>
  </si>
  <si>
    <t>Terlaksananya   Fasilitasi   Penyusunan   Program
dan    Pelaksanaan    Pemberdayaan    Masyarakat Desa</t>
  </si>
  <si>
    <t>Jumlah    Dokumen    Fasilitasi    dalam    rangka
Program     dan     Pelaksanaan     Pemberdayaan Masyarakat Desa</t>
  </si>
  <si>
    <t>3 dokumen</t>
  </si>
  <si>
    <t>Koordinasi pendampingan desa di wilayahnya</t>
  </si>
  <si>
    <t>Terlaksananya Koordinasi Pendampingan Desa di
Wilayahnya</t>
  </si>
  <si>
    <t>Jumlah Laporan Hasil Koordinasi Pendampingan
Desa di Wilayahnya</t>
  </si>
  <si>
    <t>NO</t>
  </si>
  <si>
    <t>URAIAN</t>
  </si>
  <si>
    <t>VOLUME</t>
  </si>
  <si>
    <t>SATUAN</t>
  </si>
  <si>
    <t>HARGA SATUAN</t>
  </si>
  <si>
    <t>JUMLAH</t>
  </si>
  <si>
    <t>a</t>
  </si>
  <si>
    <t>Belanja ATK</t>
  </si>
  <si>
    <t>Belanja alat/bahan untuk kegiatan kantor-kertas dan cover</t>
  </si>
  <si>
    <t>Belanja cetak</t>
  </si>
  <si>
    <t>Belanja makan dan minum rapat (8 ok x 4tw)</t>
  </si>
  <si>
    <t xml:space="preserve">snack </t>
  </si>
  <si>
    <t>dus</t>
  </si>
  <si>
    <t xml:space="preserve">makan </t>
  </si>
  <si>
    <t>b</t>
  </si>
  <si>
    <t>Administrasi keuangan perangkat daerah</t>
  </si>
  <si>
    <t>Gaji</t>
  </si>
  <si>
    <t>Belanja honor pengelola keuangan</t>
  </si>
  <si>
    <t xml:space="preserve">Belanja ATK </t>
  </si>
  <si>
    <t>makan</t>
  </si>
  <si>
    <t>c</t>
  </si>
  <si>
    <t>Administrasi Umum Perangkat Daerah</t>
  </si>
  <si>
    <t>Belanja alat listrik</t>
  </si>
  <si>
    <t>Belanja peralatan kantor</t>
  </si>
  <si>
    <t>buah</t>
  </si>
  <si>
    <t>Belanja honor PPTK</t>
  </si>
  <si>
    <t>ob</t>
  </si>
  <si>
    <t>Belanja tabung gas</t>
  </si>
  <si>
    <t>bh</t>
  </si>
  <si>
    <t>Belanja benda pos</t>
  </si>
  <si>
    <t>Belanja natura</t>
  </si>
  <si>
    <t>Belanja air mineral (galon, aqua gelas besar,aqua gelas kcl)</t>
  </si>
  <si>
    <t>Belanja extra fooding</t>
  </si>
  <si>
    <t xml:space="preserve">Belanja makan dan minum rapat </t>
  </si>
  <si>
    <t>Belanja perjalanan dinas</t>
  </si>
  <si>
    <t>d</t>
  </si>
  <si>
    <t>Pengadaan Barang milik Daerah Penunjang Urusan Pemerintah Daerah</t>
  </si>
  <si>
    <t>unit</t>
  </si>
  <si>
    <t>e</t>
  </si>
  <si>
    <t>Penyediaan Jasa Penunjang Urusan Pemerintah Daerah</t>
  </si>
  <si>
    <t>Telephone</t>
  </si>
  <si>
    <t>Air</t>
  </si>
  <si>
    <t>Listrik</t>
  </si>
  <si>
    <t>f</t>
  </si>
  <si>
    <t>Pemeliharaan Barang Milik Daerah penunjang Urusan Pemerintah Daerah</t>
  </si>
  <si>
    <t>ok</t>
  </si>
  <si>
    <t>rim</t>
  </si>
  <si>
    <t>Belanja honor SIAK</t>
  </si>
  <si>
    <t>bln</t>
  </si>
  <si>
    <t>Belanja makan minum</t>
  </si>
  <si>
    <t>Belanja honorarium narsum,panitia</t>
  </si>
  <si>
    <t xml:space="preserve">Belanja makan minum </t>
  </si>
  <si>
    <t xml:space="preserve">Bantuan transport peserta </t>
  </si>
  <si>
    <t>Belanja ATK peserta (kertas,buku, pulpen)</t>
  </si>
  <si>
    <t>Belanja honorarium narsum, panitia</t>
  </si>
  <si>
    <t>Belanja transport narsum</t>
  </si>
  <si>
    <t>Kegiatan patroli wilayah (4x dlm 1 tahun)</t>
  </si>
  <si>
    <t>Perjalanan Dinas (bbm)</t>
  </si>
  <si>
    <t>liter</t>
  </si>
  <si>
    <t>Kegiatan pengamanan Lebaran (7 hari)</t>
  </si>
  <si>
    <t>Kegiatan pengamanan Nataru (2 hari)</t>
  </si>
  <si>
    <t>Fasilitasi penyusunan regulasi perdes dan perkades</t>
  </si>
  <si>
    <t>honorarium narsum,panitia</t>
  </si>
  <si>
    <t>Unit Organisasi : 7.01.0.00.0.00.07.0000 Kecamatan Mandiraja</t>
  </si>
  <si>
    <t>Sub Unit Organisasi : 7.01.0.00.0.00.07.0000 Kecamatan Mandiraja</t>
  </si>
  <si>
    <t>Kec. Mandiraja</t>
  </si>
  <si>
    <t>15 orang/bulan</t>
  </si>
  <si>
    <t>12 bulan</t>
  </si>
  <si>
    <t>BM</t>
  </si>
  <si>
    <t>RANTAI GIR SET</t>
  </si>
  <si>
    <t>Jilid Laporan</t>
  </si>
  <si>
    <t>Foto copy</t>
  </si>
  <si>
    <t xml:space="preserve">Penjilidan laporan </t>
  </si>
  <si>
    <t>buku</t>
  </si>
  <si>
    <t>lembar</t>
  </si>
  <si>
    <t>Belanja cetak Penjilidan</t>
  </si>
  <si>
    <t>paket</t>
  </si>
  <si>
    <t>Penamabahan Daya</t>
  </si>
  <si>
    <t>.01</t>
  </si>
  <si>
    <t>.01.01</t>
  </si>
  <si>
    <t>.01.06</t>
  </si>
  <si>
    <t>.02.02</t>
  </si>
  <si>
    <t>.02.03</t>
  </si>
  <si>
    <t>.02.07</t>
  </si>
  <si>
    <t>Engkrak</t>
  </si>
  <si>
    <t>Kain pel</t>
  </si>
  <si>
    <t>Ember Plastik</t>
  </si>
  <si>
    <t>Kamper WC</t>
  </si>
  <si>
    <t xml:space="preserve">Keset karet </t>
  </si>
  <si>
    <t>Lap Kaca</t>
  </si>
  <si>
    <t>Bahan pembersih kaca</t>
  </si>
  <si>
    <t>Bahan pembersih lantai</t>
  </si>
  <si>
    <t>Pembersih keramik</t>
  </si>
  <si>
    <t>Pengharum ruangan</t>
  </si>
  <si>
    <t>Pewangi ruangan refil</t>
  </si>
  <si>
    <t>Ditergen/sabun cuci</t>
  </si>
  <si>
    <t>Sapu lantai</t>
  </si>
  <si>
    <t>Sapu lidi</t>
  </si>
  <si>
    <t>Tempat sampah plastik</t>
  </si>
  <si>
    <t>Tissue</t>
  </si>
  <si>
    <t>Tongkat pel</t>
  </si>
  <si>
    <t>Sikat WC</t>
  </si>
  <si>
    <t>Sulak Kecil</t>
  </si>
  <si>
    <t>Alat pel super mop</t>
  </si>
  <si>
    <t>botol</t>
  </si>
  <si>
    <t>kaleng</t>
  </si>
  <si>
    <t>bks</t>
  </si>
  <si>
    <t>ikat</t>
  </si>
  <si>
    <t>7 orang</t>
  </si>
  <si>
    <t>tambah daya</t>
  </si>
  <si>
    <t>Belanja surat kabar</t>
  </si>
  <si>
    <t>Belanja gula pasir,kopi,tehh</t>
  </si>
  <si>
    <t>Pembuatan tempat parkir</t>
  </si>
  <si>
    <t>Belanja laptop</t>
  </si>
  <si>
    <t>Belanja printer</t>
  </si>
  <si>
    <t>Belanja AC</t>
  </si>
  <si>
    <t>Honoraium pejabat pengadaan barang</t>
  </si>
  <si>
    <t>0K</t>
  </si>
  <si>
    <t>filling kabinet</t>
  </si>
  <si>
    <t>lemari besi 2 pintu</t>
  </si>
  <si>
    <t>lemari arsip 2 pintu,filling kab,pintu kaca isi 2,kursi ruang tunggu</t>
  </si>
  <si>
    <t>7 unit</t>
  </si>
  <si>
    <t>pintu kaca isi 2</t>
  </si>
  <si>
    <t>kursi tunggu pelayanan</t>
  </si>
  <si>
    <t xml:space="preserve">honor </t>
  </si>
  <si>
    <t>logistik kantor dan honor pptk</t>
  </si>
  <si>
    <t>4 paket</t>
  </si>
  <si>
    <t>tempat parkir/kanopi, pintu gerbang samping,wastafel,tempat cuci piring</t>
  </si>
  <si>
    <t>8 unit</t>
  </si>
  <si>
    <t>kursi pejabat</t>
  </si>
  <si>
    <t>sekat meja pelayanan,papan pelayanan publik,gorden jendela,kursi rapat plastik,cctv</t>
  </si>
  <si>
    <t>6 paket</t>
  </si>
  <si>
    <t>Belanja makan dan minum rapat (9  x 4 OK)</t>
  </si>
  <si>
    <t>Keranjang sampah</t>
  </si>
  <si>
    <t>Tempat parkir/Kanopi</t>
  </si>
  <si>
    <t>Wastafel</t>
  </si>
  <si>
    <t>Pintu gerbang samping</t>
  </si>
  <si>
    <t>Tempat cuci pirin9</t>
  </si>
  <si>
    <t>Kursi Pejabat</t>
  </si>
  <si>
    <t>Sekat meja pelayanan</t>
  </si>
  <si>
    <t>Papan pelayanan publik</t>
  </si>
  <si>
    <t>Gorden jendela</t>
  </si>
  <si>
    <t>Kursi rapat plastik</t>
  </si>
  <si>
    <t>CCTV</t>
  </si>
  <si>
    <t>Belanja bahan - bahan bakar dan pelumas</t>
  </si>
  <si>
    <t>Belanja Pelumas/Olie</t>
  </si>
  <si>
    <t>Belanja Suku Cadang - Suku Cadang Alat Angkutan</t>
  </si>
  <si>
    <t>Belanja bsn lusr mobil Expander 175R13 6 PR B 623T</t>
  </si>
  <si>
    <t>Belanja ban luar motor dinas roda 2 100/90 -18</t>
  </si>
  <si>
    <t>Belanja kampas rem</t>
  </si>
  <si>
    <t>Belanja filter udara</t>
  </si>
  <si>
    <t>Belanja wiper depan</t>
  </si>
  <si>
    <t>Belanja wiper belakang</t>
  </si>
  <si>
    <t>Belanja karpet mobil</t>
  </si>
  <si>
    <t>Belanja rantai gear set</t>
  </si>
  <si>
    <t>Belanja pajak kendaraan dinas</t>
  </si>
  <si>
    <t>set</t>
  </si>
  <si>
    <t>tahun</t>
  </si>
  <si>
    <t>Belanja jasa service kendaraan dinas</t>
  </si>
  <si>
    <t>Rehab/bongkar ruang sekcam,rehap kerpus ,rehap plafon, keramik</t>
  </si>
  <si>
    <t>Pemeliharaan barang iventaris kantor</t>
  </si>
  <si>
    <t>Pemeliharaan meja kursi</t>
  </si>
  <si>
    <t>Honorarium PTT dan THL</t>
  </si>
  <si>
    <t>Penjaga malam</t>
  </si>
  <si>
    <t>Belanja Alat/Bahan untuk Kegiatan kantor-ATK</t>
  </si>
  <si>
    <t>Ballpoint</t>
  </si>
  <si>
    <t>Perporator/pelubang kertas</t>
  </si>
  <si>
    <t>Binder clips</t>
  </si>
  <si>
    <t>Buku tulis</t>
  </si>
  <si>
    <t>Buku folio</t>
  </si>
  <si>
    <t>Stopmap</t>
  </si>
  <si>
    <t>Snalhecter plastik</t>
  </si>
  <si>
    <t>snahecter kertas</t>
  </si>
  <si>
    <t>Cutter kenko</t>
  </si>
  <si>
    <t>Gunting kecil</t>
  </si>
  <si>
    <t>Odner</t>
  </si>
  <si>
    <t>Tinta injek komputer</t>
  </si>
  <si>
    <t>Belanja Alat/Bahan untuk Kegiatan kantor-kertas</t>
  </si>
  <si>
    <t>kertas HVS A4</t>
  </si>
  <si>
    <t>Kertas HVS F4</t>
  </si>
  <si>
    <t>Belanja alat/bahan untuk kegiatan kantor-bahan komputer</t>
  </si>
  <si>
    <t>Ink Jet catridge</t>
  </si>
  <si>
    <t>Gaji PTT dan THL</t>
  </si>
  <si>
    <t>Belanja alat/bahan untuk keg.kantor-bahan cetak</t>
  </si>
  <si>
    <t>Fotocopy</t>
  </si>
  <si>
    <t>cetak boolet</t>
  </si>
  <si>
    <t>Belanja makan minuman rapat</t>
  </si>
  <si>
    <t>Snack rapat</t>
  </si>
  <si>
    <t>OK</t>
  </si>
  <si>
    <t>Snalheckter kertas</t>
  </si>
  <si>
    <t>Amplop</t>
  </si>
  <si>
    <t>Belanja Bahan cetak/Fotocpy</t>
  </si>
  <si>
    <t>Belanja makanan dan minuman rapat</t>
  </si>
  <si>
    <t xml:space="preserve">Snack </t>
  </si>
  <si>
    <t>Honorarium Narasuber/Pembahas</t>
  </si>
  <si>
    <t>Honorarium Narasuber/Moderator/pelaksana</t>
  </si>
  <si>
    <t>Honorarium Narasumbber/anggota</t>
  </si>
  <si>
    <t>OJ</t>
  </si>
  <si>
    <t>Honorarium Tim Pelaksana Keg. Dan Sekt. Tim Pelaksana Keg.</t>
  </si>
  <si>
    <t>Insetif PBB</t>
  </si>
  <si>
    <t>Belanja alat/bahan untuk kegiatan kantor kertas dan cover</t>
  </si>
  <si>
    <t>Ketas HVS F4</t>
  </si>
  <si>
    <t>Belanja Cetak</t>
  </si>
  <si>
    <t>fotocopy</t>
  </si>
  <si>
    <t>Spanduk standar</t>
  </si>
  <si>
    <t>meter</t>
  </si>
  <si>
    <t xml:space="preserve">Belanja makanan dan minuman rapat </t>
  </si>
  <si>
    <t>Snack</t>
  </si>
  <si>
    <t>Makan</t>
  </si>
  <si>
    <t xml:space="preserve">Acara FKUB </t>
  </si>
  <si>
    <t>Belanja cetak banner</t>
  </si>
  <si>
    <t>Ok</t>
  </si>
  <si>
    <t>Makan minum peserta (5 OK)</t>
  </si>
  <si>
    <t>makan minum peserta (3 ok)</t>
  </si>
  <si>
    <t>Makan minum (4Ok)</t>
  </si>
  <si>
    <t>OJP</t>
  </si>
  <si>
    <t xml:space="preserve">makan minum rapat </t>
  </si>
  <si>
    <t>Belanja kertas HVS F4</t>
  </si>
  <si>
    <t>0k</t>
  </si>
  <si>
    <t>Tinta Reffil komputer</t>
  </si>
  <si>
    <t>Belanja cetak Fotocopy)</t>
  </si>
  <si>
    <t>Spidol besar</t>
  </si>
  <si>
    <t>Snalheckter plastik</t>
  </si>
  <si>
    <t>amplop sedang</t>
  </si>
  <si>
    <t>Tinta reffil</t>
  </si>
  <si>
    <t>pak</t>
  </si>
  <si>
    <t>Belanja cetak (Fotocopy)</t>
  </si>
  <si>
    <t>Belanja Benda pos (matre)</t>
  </si>
  <si>
    <t>Paper Clips</t>
  </si>
  <si>
    <t>staples kecil</t>
  </si>
  <si>
    <t>Isi staples kecil</t>
  </si>
  <si>
    <t>File box</t>
  </si>
  <si>
    <t>Tinta reffil komputer</t>
  </si>
  <si>
    <t>Belanja kertas dan cover</t>
  </si>
  <si>
    <t>Belanja Bahan Komputer</t>
  </si>
  <si>
    <t>Inject Catridge</t>
  </si>
  <si>
    <t>makan minum rapat</t>
  </si>
  <si>
    <t>Belanja Kertas dan cover</t>
  </si>
  <si>
    <t>Belanja Cetak (banner)</t>
  </si>
  <si>
    <t>Tinta komputer reffil</t>
  </si>
  <si>
    <t>Pemaparan APBDes</t>
  </si>
  <si>
    <t>Pertemuan PKK (25 ok 10 kali pertemuan)</t>
  </si>
  <si>
    <t>KPM (20 ok 2 kali pertemuan)</t>
  </si>
  <si>
    <t>Bumdes (20 ok 2 kali pertemuan</t>
  </si>
  <si>
    <t>Forum Sekdes ( 25 ok 4 kali pertemuan)</t>
  </si>
  <si>
    <t>Kades dan Sekdes ( 40 ok 2 kali pertemuan)</t>
  </si>
  <si>
    <t>Sosialisasi perencanaan desa (20 ok 3 kali )</t>
  </si>
  <si>
    <t>KPMD (20 ok 2kali pertemuan)</t>
  </si>
  <si>
    <t xml:space="preserve">                               PIHAK PERTAMA,</t>
  </si>
  <si>
    <t>.02.06</t>
  </si>
  <si>
    <t>.06.01</t>
  </si>
  <si>
    <t>.06.02</t>
  </si>
  <si>
    <t>.06.04</t>
  </si>
  <si>
    <t>.07</t>
  </si>
  <si>
    <t>.07.04</t>
  </si>
  <si>
    <t>.07.05</t>
  </si>
  <si>
    <t>.07.06</t>
  </si>
  <si>
    <t>.07.07</t>
  </si>
  <si>
    <t>.07.08</t>
  </si>
  <si>
    <t>.08</t>
  </si>
  <si>
    <t>.08.02</t>
  </si>
  <si>
    <t>.09</t>
  </si>
  <si>
    <t>.08.04</t>
  </si>
  <si>
    <t>.09.01</t>
  </si>
  <si>
    <t>.09.09</t>
  </si>
  <si>
    <t>.09.10</t>
  </si>
  <si>
    <t>.02</t>
  </si>
  <si>
    <t>.04</t>
  </si>
  <si>
    <t>.04.01</t>
  </si>
  <si>
    <t>.04.02</t>
  </si>
  <si>
    <t>.04.03</t>
  </si>
  <si>
    <t>.03</t>
  </si>
  <si>
    <t>.05</t>
  </si>
  <si>
    <t>.01.08</t>
  </si>
  <si>
    <t>.06</t>
  </si>
  <si>
    <t>.01.02</t>
  </si>
  <si>
    <t>.01.03</t>
  </si>
  <si>
    <t>.01.09</t>
  </si>
  <si>
    <t>.01.11</t>
  </si>
  <si>
    <t>.01.16</t>
  </si>
  <si>
    <t>.01.17</t>
  </si>
  <si>
    <t>Koordinasi Pemeliharaan Prasarana dan Sarana Pelayanan Umum</t>
  </si>
  <si>
    <t>Koordinasi/Sinergi dengan Perangkat Daerah dan/atau Instansi Vertikal yang Terkait dalam Pemeliharaan Sarana dan Prasarana Pelayanan Umum</t>
  </si>
  <si>
    <t>.03.01</t>
  </si>
  <si>
    <t>Terlaksananya Kegiatan Pemeliharaan Prasarana dan Sarana Pelayanan Umum</t>
  </si>
  <si>
    <t>Terlaksananya Urusan Kegiatan Sarana dan Prasarana Pelayanan Umum</t>
  </si>
  <si>
    <t>Jumlah kegiatan Sarana dan  Prasarana Pelayanan Umum yang sudah Teraksana</t>
  </si>
  <si>
    <t>Makan Minum Rapat</t>
  </si>
  <si>
    <t>Buku Tulis</t>
  </si>
  <si>
    <t>Tisue</t>
  </si>
  <si>
    <t>Belanja Makan Minum Rapat</t>
  </si>
  <si>
    <t>Buah</t>
  </si>
  <si>
    <t>Ket: Kegiatan Pemberdayaan Masyarakat</t>
  </si>
  <si>
    <t xml:space="preserve">Satuan Pengguna Anggaran/KPA ( Pengurus Barang) </t>
  </si>
  <si>
    <t>OB</t>
  </si>
  <si>
    <t>Pejabat Pengelola Keuangan Daerah (PPKD)-Pengguna anggaran/KPA</t>
  </si>
  <si>
    <t xml:space="preserve">Pejabat Penatausahaan Keuangan (PPK OPD) </t>
  </si>
  <si>
    <t>Bendahara Pengeluaran</t>
  </si>
  <si>
    <t>Satuan Bendahara Pengeluaran - Operator SIMDA</t>
  </si>
  <si>
    <t>Satuan PPTK - Pembantu PPTK (Bend Gaji)</t>
  </si>
  <si>
    <t>Satuan PPK (Verifikasi Akuntansi)</t>
  </si>
  <si>
    <t>Belanja Gaji Pokok PNS</t>
  </si>
  <si>
    <t>Tahun</t>
  </si>
  <si>
    <t>Belanja Tunjangan Keluarga</t>
  </si>
  <si>
    <t>Belanja Tunjangan Fungsional Umum PNS</t>
  </si>
  <si>
    <t>Belanja Tunjangan Jabatan PNS PNS</t>
  </si>
  <si>
    <t>Belanja Tunjangan Beras PNS</t>
  </si>
  <si>
    <t>Belanja Pembulatan Gaji PNS</t>
  </si>
  <si>
    <t>Belanja Iuran Jaminan Kesehatan PNS</t>
  </si>
  <si>
    <t>Belanja Iuran JKK</t>
  </si>
  <si>
    <t>Belanja Iur JKM</t>
  </si>
  <si>
    <t>Tambahan Penghasilan Berdasarkan Beban Kerja</t>
  </si>
  <si>
    <t>Belanja Tunjangan PPH/Tunjangan Khusus ASN</t>
  </si>
  <si>
    <t>Honor PTT</t>
  </si>
  <si>
    <t>Kesra PTT</t>
  </si>
  <si>
    <t>OH</t>
  </si>
  <si>
    <t>Tenaga Harian Lepas : Belanja Jasa Operator Komputer</t>
  </si>
  <si>
    <t>Tenaga Harian Lepas : Belanja Jasa Tenaga Keamanan (Jaga Malam)</t>
  </si>
  <si>
    <t>Iuran ASKES PTT</t>
  </si>
  <si>
    <t>Iuran ASKES THL</t>
  </si>
  <si>
    <t>Iuran JKK PTT</t>
  </si>
  <si>
    <t>Iuran JKK THL</t>
  </si>
  <si>
    <t>TH</t>
  </si>
  <si>
    <t>Honorarium Narasumber/anggota</t>
  </si>
  <si>
    <t>Peningkatan Partisipasi Masyarakat Dalam Forum Musyawarah Perencanaan Pembangunan Di desa</t>
  </si>
  <si>
    <t>Pertemuan PKK (50 ok 10 kali pertemuan)</t>
  </si>
  <si>
    <t>makan minum rapat KPM</t>
  </si>
  <si>
    <t>KPMD (50 ok 4 kali pertemuan)</t>
  </si>
  <si>
    <t>RINCIAN ANGGARAN BELANJA KECAMATAN MANDIRAJA TAHUN 2023</t>
  </si>
  <si>
    <t>BARU</t>
  </si>
  <si>
    <t>7 laporan</t>
  </si>
  <si>
    <t>2 paket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</si>
</sst>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_);_(* \(#,##0\);_(* \-_);_(@_)"/>
  </numFmts>
  <fonts count="24"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i/>
      <sz val="9"/>
      <color rgb="FF000000"/>
      <name val="Bookman Old Style"/>
      <family val="1"/>
    </font>
    <font>
      <sz val="9"/>
      <name val="Bookman Old Style"/>
      <family val="1"/>
    </font>
    <font>
      <b/>
      <sz val="10"/>
      <color theme="1"/>
      <name val="Bookman Old Style"/>
      <family val="1"/>
    </font>
    <font>
      <b/>
      <sz val="9"/>
      <color rgb="FF000000"/>
      <name val="Bookman Old Style"/>
      <family val="1"/>
    </font>
    <font>
      <b/>
      <i/>
      <sz val="9"/>
      <color rgb="FF000000"/>
      <name val="Bookman Old Style"/>
      <family val="1"/>
    </font>
    <font>
      <b/>
      <i/>
      <sz val="9"/>
      <name val="Bookman Old Styl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i/>
      <sz val="9"/>
      <color theme="1"/>
      <name val="Tahoma"/>
      <family val="2"/>
    </font>
    <font>
      <b/>
      <sz val="9"/>
      <color rgb="FF000000"/>
      <name val="Tahoma"/>
      <family val="2"/>
    </font>
    <font>
      <i/>
      <sz val="9"/>
      <color rgb="FF000000"/>
      <name val="Tahoma"/>
      <family val="2"/>
    </font>
    <font>
      <sz val="9"/>
      <color rgb="FF000000"/>
      <name val="Tahoma"/>
      <family val="2"/>
    </font>
    <font>
      <b/>
      <i/>
      <sz val="9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164" fontId="2" fillId="0" borderId="0" applyBorder="0" applyProtection="0"/>
    <xf numFmtId="41" fontId="13" fillId="0" borderId="0" applyFont="0" applyFill="0" applyBorder="0" applyAlignment="0" applyProtection="0"/>
  </cellStyleXfs>
  <cellXfs count="325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3" fontId="4" fillId="0" borderId="14" xfId="0" applyNumberFormat="1" applyFont="1" applyBorder="1">
      <alignment vertical="center"/>
    </xf>
    <xf numFmtId="3" fontId="5" fillId="0" borderId="14" xfId="0" applyNumberFormat="1" applyFont="1" applyFill="1" applyBorder="1" applyAlignment="1">
      <alignment vertical="top" wrapText="1"/>
    </xf>
    <xf numFmtId="3" fontId="4" fillId="0" borderId="14" xfId="0" applyNumberFormat="1" applyFont="1" applyBorder="1" applyAlignment="1">
      <alignment vertical="top"/>
    </xf>
    <xf numFmtId="3" fontId="4" fillId="0" borderId="14" xfId="0" quotePrefix="1" applyNumberFormat="1" applyFont="1" applyBorder="1" applyAlignment="1">
      <alignment horizontal="distributed" vertical="top"/>
    </xf>
    <xf numFmtId="3" fontId="4" fillId="0" borderId="14" xfId="0" applyNumberFormat="1" applyFont="1" applyBorder="1" applyAlignment="1">
      <alignment horizontal="distributed" vertical="top"/>
    </xf>
    <xf numFmtId="3" fontId="4" fillId="0" borderId="14" xfId="0" quotePrefix="1" applyNumberFormat="1" applyFont="1" applyBorder="1" applyAlignment="1">
      <alignment horizontal="center" vertical="top"/>
    </xf>
    <xf numFmtId="3" fontId="6" fillId="0" borderId="14" xfId="0" applyNumberFormat="1" applyFont="1" applyFill="1" applyBorder="1" applyAlignment="1">
      <alignment horizontal="justify" vertical="top"/>
    </xf>
    <xf numFmtId="3" fontId="4" fillId="0" borderId="0" xfId="0" applyNumberFormat="1" applyFont="1" applyAlignment="1">
      <alignment horizontal="justify" vertical="top"/>
    </xf>
    <xf numFmtId="0" fontId="7" fillId="0" borderId="15" xfId="0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justify" vertical="top"/>
    </xf>
    <xf numFmtId="3" fontId="5" fillId="0" borderId="14" xfId="0" applyNumberFormat="1" applyFont="1" applyFill="1" applyBorder="1" applyAlignment="1">
      <alignment horizontal="justify" vertical="top"/>
    </xf>
    <xf numFmtId="3" fontId="5" fillId="0" borderId="14" xfId="0" applyNumberFormat="1" applyFont="1" applyFill="1" applyBorder="1" applyAlignment="1">
      <alignment horizontal="distributed" vertical="top"/>
    </xf>
    <xf numFmtId="3" fontId="4" fillId="0" borderId="14" xfId="0" applyNumberFormat="1" applyFont="1" applyBorder="1" applyAlignment="1">
      <alignment horizontal="justify" vertical="top"/>
    </xf>
    <xf numFmtId="3" fontId="4" fillId="0" borderId="11" xfId="0" applyNumberFormat="1" applyFont="1" applyBorder="1" applyAlignment="1">
      <alignment horizontal="justify" vertical="top"/>
    </xf>
    <xf numFmtId="3" fontId="4" fillId="0" borderId="6" xfId="0" applyNumberFormat="1" applyFont="1" applyBorder="1" applyAlignment="1">
      <alignment horizontal="justify" vertical="top"/>
    </xf>
    <xf numFmtId="3" fontId="5" fillId="0" borderId="14" xfId="0" applyNumberFormat="1" applyFont="1" applyFill="1" applyBorder="1" applyAlignment="1">
      <alignment horizontal="justify" vertical="top" wrapText="1"/>
    </xf>
    <xf numFmtId="3" fontId="7" fillId="0" borderId="14" xfId="1" applyNumberFormat="1" applyFont="1" applyBorder="1" applyAlignment="1" applyProtection="1">
      <alignment horizontal="justify" vertical="top"/>
    </xf>
    <xf numFmtId="3" fontId="5" fillId="0" borderId="0" xfId="0" applyNumberFormat="1" applyFont="1" applyFill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3" fontId="4" fillId="0" borderId="0" xfId="0" applyNumberFormat="1" applyFont="1" applyAlignment="1">
      <alignment vertical="top"/>
    </xf>
    <xf numFmtId="0" fontId="7" fillId="0" borderId="15" xfId="0" applyFont="1" applyFill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/>
    </xf>
    <xf numFmtId="3" fontId="4" fillId="0" borderId="17" xfId="0" applyNumberFormat="1" applyFont="1" applyBorder="1" applyAlignment="1">
      <alignment horizontal="justify" vertical="top"/>
    </xf>
    <xf numFmtId="3" fontId="4" fillId="0" borderId="14" xfId="0" applyNumberFormat="1" applyFont="1" applyBorder="1" applyAlignment="1">
      <alignment horizontal="center" vertical="top" wrapText="1"/>
    </xf>
    <xf numFmtId="3" fontId="9" fillId="0" borderId="14" xfId="0" applyNumberFormat="1" applyFont="1" applyFill="1" applyBorder="1" applyAlignment="1">
      <alignment horizontal="justify" vertical="top"/>
    </xf>
    <xf numFmtId="3" fontId="10" fillId="0" borderId="14" xfId="0" applyNumberFormat="1" applyFont="1" applyFill="1" applyBorder="1" applyAlignment="1">
      <alignment horizontal="justify" vertical="top"/>
    </xf>
    <xf numFmtId="3" fontId="9" fillId="0" borderId="14" xfId="0" applyNumberFormat="1" applyFont="1" applyFill="1" applyBorder="1" applyAlignment="1">
      <alignment horizontal="justify" vertical="top" wrapText="1"/>
    </xf>
    <xf numFmtId="3" fontId="10" fillId="0" borderId="14" xfId="0" applyNumberFormat="1" applyFont="1" applyFill="1" applyBorder="1" applyAlignment="1">
      <alignment horizontal="justify" vertical="top" wrapText="1"/>
    </xf>
    <xf numFmtId="3" fontId="11" fillId="0" borderId="14" xfId="1" applyNumberFormat="1" applyFont="1" applyBorder="1" applyAlignment="1" applyProtection="1">
      <alignment horizontal="justify" vertical="top"/>
    </xf>
    <xf numFmtId="3" fontId="4" fillId="2" borderId="6" xfId="0" applyNumberFormat="1" applyFont="1" applyFill="1" applyBorder="1" applyAlignment="1">
      <alignment horizontal="justify" vertical="top"/>
    </xf>
    <xf numFmtId="3" fontId="4" fillId="2" borderId="0" xfId="0" applyNumberFormat="1" applyFont="1" applyFill="1" applyAlignment="1">
      <alignment horizontal="justify" vertical="top"/>
    </xf>
    <xf numFmtId="3" fontId="9" fillId="0" borderId="14" xfId="0" applyNumberFormat="1" applyFont="1" applyFill="1" applyBorder="1" applyAlignment="1">
      <alignment vertical="top" wrapText="1"/>
    </xf>
    <xf numFmtId="0" fontId="12" fillId="0" borderId="0" xfId="0" applyFont="1">
      <alignment vertical="center"/>
    </xf>
    <xf numFmtId="3" fontId="4" fillId="2" borderId="14" xfId="0" applyNumberFormat="1" applyFont="1" applyFill="1" applyBorder="1" applyAlignment="1">
      <alignment vertical="top"/>
    </xf>
    <xf numFmtId="0" fontId="14" fillId="3" borderId="0" xfId="0" applyFont="1" applyFill="1" applyAlignment="1">
      <alignment horizontal="center" vertical="center"/>
    </xf>
    <xf numFmtId="3" fontId="15" fillId="3" borderId="0" xfId="0" applyNumberFormat="1" applyFont="1" applyFill="1" applyAlignment="1">
      <alignment horizontal="justify" vertical="center"/>
    </xf>
    <xf numFmtId="3" fontId="14" fillId="3" borderId="0" xfId="0" applyNumberFormat="1" applyFont="1" applyFill="1">
      <alignment vertical="center"/>
    </xf>
    <xf numFmtId="3" fontId="15" fillId="3" borderId="0" xfId="0" applyNumberFormat="1" applyFont="1" applyFill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justify" vertical="center"/>
    </xf>
    <xf numFmtId="0" fontId="14" fillId="0" borderId="0" xfId="0" applyFont="1">
      <alignment vertical="center"/>
    </xf>
    <xf numFmtId="3" fontId="14" fillId="0" borderId="0" xfId="0" applyNumberFormat="1" applyFont="1">
      <alignment vertical="center"/>
    </xf>
    <xf numFmtId="3" fontId="16" fillId="0" borderId="0" xfId="0" applyNumberFormat="1" applyFont="1" applyAlignment="1">
      <alignment horizontal="justify" vertical="center"/>
    </xf>
    <xf numFmtId="0" fontId="14" fillId="3" borderId="0" xfId="0" applyFont="1" applyFill="1">
      <alignment vertical="center"/>
    </xf>
    <xf numFmtId="3" fontId="14" fillId="0" borderId="14" xfId="0" applyNumberFormat="1" applyFont="1" applyBorder="1" applyAlignment="1">
      <alignment vertical="top"/>
    </xf>
    <xf numFmtId="0" fontId="14" fillId="0" borderId="0" xfId="0" applyFont="1" applyAlignment="1">
      <alignment horizontal="distributed" vertical="center"/>
    </xf>
    <xf numFmtId="0" fontId="14" fillId="3" borderId="0" xfId="0" applyFont="1" applyFill="1" applyAlignment="1">
      <alignment horizontal="distributed" vertical="center"/>
    </xf>
    <xf numFmtId="3" fontId="14" fillId="3" borderId="0" xfId="0" applyNumberFormat="1" applyFont="1" applyFill="1" applyAlignment="1">
      <alignment horizontal="justify" vertical="center"/>
    </xf>
    <xf numFmtId="3" fontId="15" fillId="3" borderId="0" xfId="0" applyNumberFormat="1" applyFont="1" applyFill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>
      <alignment vertical="center"/>
    </xf>
    <xf numFmtId="0" fontId="14" fillId="0" borderId="0" xfId="0" applyFont="1" applyAlignment="1">
      <alignment horizontal="justify" vertical="center"/>
    </xf>
    <xf numFmtId="3" fontId="16" fillId="0" borderId="11" xfId="0" applyNumberFormat="1" applyFont="1" applyBorder="1" applyAlignment="1">
      <alignment horizontal="justify" vertical="center"/>
    </xf>
    <xf numFmtId="0" fontId="16" fillId="0" borderId="0" xfId="0" applyFont="1" applyAlignment="1">
      <alignment horizontal="distributed" vertical="center"/>
    </xf>
    <xf numFmtId="0" fontId="16" fillId="3" borderId="0" xfId="0" applyFont="1" applyFill="1" applyAlignment="1">
      <alignment horizontal="distributed" vertical="center"/>
    </xf>
    <xf numFmtId="3" fontId="14" fillId="0" borderId="0" xfId="0" applyNumberFormat="1" applyFont="1" applyAlignment="1">
      <alignment vertical="center"/>
    </xf>
    <xf numFmtId="41" fontId="14" fillId="0" borderId="0" xfId="2" applyFont="1" applyAlignment="1">
      <alignment vertical="center"/>
    </xf>
    <xf numFmtId="41" fontId="14" fillId="0" borderId="0" xfId="0" applyNumberFormat="1" applyFont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justify" vertical="center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5" fillId="3" borderId="0" xfId="0" applyFont="1" applyFill="1" applyAlignment="1">
      <alignment horizontal="justify" vertical="center"/>
    </xf>
    <xf numFmtId="0" fontId="14" fillId="0" borderId="0" xfId="0" applyFont="1" applyAlignment="1">
      <alignment horizontal="right" vertical="center"/>
    </xf>
    <xf numFmtId="41" fontId="14" fillId="0" borderId="0" xfId="2" applyFont="1" applyAlignment="1">
      <alignment horizontal="right" vertical="center"/>
    </xf>
    <xf numFmtId="41" fontId="14" fillId="0" borderId="0" xfId="2" applyFont="1" applyAlignment="1">
      <alignment horizontal="distributed" vertical="center"/>
    </xf>
    <xf numFmtId="0" fontId="19" fillId="3" borderId="0" xfId="0" applyFont="1" applyFill="1" applyAlignment="1">
      <alignment vertical="center" wrapText="1"/>
    </xf>
    <xf numFmtId="0" fontId="14" fillId="0" borderId="0" xfId="0" applyFont="1" applyBorder="1" applyAlignment="1">
      <alignment horizontal="distributed" vertical="center"/>
    </xf>
    <xf numFmtId="0" fontId="17" fillId="0" borderId="0" xfId="0" applyFont="1" applyFill="1" applyBorder="1" applyAlignment="1">
      <alignment horizontal="justify" vertical="center" wrapText="1"/>
    </xf>
    <xf numFmtId="3" fontId="14" fillId="0" borderId="0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right" vertical="center"/>
    </xf>
    <xf numFmtId="0" fontId="17" fillId="3" borderId="0" xfId="0" applyFont="1" applyFill="1" applyBorder="1" applyAlignment="1">
      <alignment horizontal="justify" vertical="center" wrapText="1"/>
    </xf>
    <xf numFmtId="0" fontId="14" fillId="3" borderId="0" xfId="0" applyFont="1" applyFill="1" applyBorder="1" applyAlignment="1">
      <alignment horizontal="distributed" vertical="center"/>
    </xf>
    <xf numFmtId="3" fontId="14" fillId="3" borderId="0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horizontal="right"/>
    </xf>
    <xf numFmtId="0" fontId="16" fillId="0" borderId="0" xfId="0" applyFont="1" applyBorder="1" applyAlignment="1">
      <alignment horizontal="justify" vertical="top"/>
    </xf>
    <xf numFmtId="0" fontId="17" fillId="0" borderId="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distributed" vertical="center"/>
    </xf>
    <xf numFmtId="0" fontId="14" fillId="0" borderId="11" xfId="0" applyFont="1" applyBorder="1" applyAlignment="1">
      <alignment horizontal="justify" vertical="center"/>
    </xf>
    <xf numFmtId="3" fontId="14" fillId="0" borderId="1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distributed" vertical="center"/>
    </xf>
    <xf numFmtId="0" fontId="14" fillId="0" borderId="2" xfId="0" applyFont="1" applyBorder="1" applyAlignment="1">
      <alignment horizontal="justify" vertical="center"/>
    </xf>
    <xf numFmtId="0" fontId="17" fillId="0" borderId="2" xfId="0" applyFont="1" applyFill="1" applyBorder="1" applyAlignment="1">
      <alignment horizontal="justify" vertical="center" wrapText="1"/>
    </xf>
    <xf numFmtId="3" fontId="15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justify" vertical="center"/>
    </xf>
    <xf numFmtId="0" fontId="15" fillId="0" borderId="0" xfId="0" applyFont="1" applyBorder="1" applyAlignment="1">
      <alignment horizontal="justify" vertical="center"/>
    </xf>
    <xf numFmtId="41" fontId="14" fillId="0" borderId="11" xfId="2" applyFont="1" applyBorder="1" applyAlignment="1">
      <alignment horizontal="distributed" vertical="center"/>
    </xf>
    <xf numFmtId="41" fontId="14" fillId="0" borderId="11" xfId="0" applyNumberFormat="1" applyFont="1" applyBorder="1" applyAlignment="1">
      <alignment horizontal="distributed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Border="1" applyAlignment="1">
      <alignment horizontal="distributed" vertical="center"/>
    </xf>
    <xf numFmtId="0" fontId="17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justify" vertical="center"/>
    </xf>
    <xf numFmtId="3" fontId="14" fillId="2" borderId="0" xfId="0" applyNumberFormat="1" applyFont="1" applyFill="1">
      <alignment vertical="center"/>
    </xf>
    <xf numFmtId="0" fontId="22" fillId="0" borderId="0" xfId="0" applyFont="1" applyAlignment="1">
      <alignment horizontal="center" vertical="center"/>
    </xf>
    <xf numFmtId="3" fontId="3" fillId="0" borderId="14" xfId="0" applyNumberFormat="1" applyFont="1" applyBorder="1" applyAlignment="1">
      <alignment vertical="top"/>
    </xf>
    <xf numFmtId="3" fontId="4" fillId="4" borderId="14" xfId="0" applyNumberFormat="1" applyFont="1" applyFill="1" applyBorder="1" applyAlignment="1">
      <alignment vertical="top"/>
    </xf>
    <xf numFmtId="3" fontId="4" fillId="3" borderId="14" xfId="0" applyNumberFormat="1" applyFont="1" applyFill="1" applyBorder="1" applyAlignment="1">
      <alignment vertical="top"/>
    </xf>
    <xf numFmtId="0" fontId="7" fillId="0" borderId="18" xfId="0" applyFont="1" applyFill="1" applyBorder="1" applyAlignment="1">
      <alignment horizontal="left" vertical="top" wrapText="1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>
      <alignment vertical="center"/>
    </xf>
    <xf numFmtId="3" fontId="16" fillId="4" borderId="0" xfId="0" applyNumberFormat="1" applyFont="1" applyFill="1">
      <alignment vertical="center"/>
    </xf>
    <xf numFmtId="3" fontId="16" fillId="4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distributed" vertical="center"/>
    </xf>
    <xf numFmtId="3" fontId="16" fillId="4" borderId="0" xfId="0" applyNumberFormat="1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justify" vertical="center"/>
    </xf>
    <xf numFmtId="0" fontId="16" fillId="3" borderId="0" xfId="0" applyFont="1" applyFill="1" applyAlignment="1">
      <alignment horizontal="justify" vertical="center"/>
    </xf>
    <xf numFmtId="0" fontId="15" fillId="2" borderId="0" xfId="0" applyFont="1" applyFill="1" applyAlignment="1">
      <alignment horizontal="justify" vertical="center"/>
    </xf>
    <xf numFmtId="3" fontId="15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justify" vertical="center"/>
    </xf>
    <xf numFmtId="0" fontId="14" fillId="2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0" fontId="15" fillId="3" borderId="0" xfId="0" applyFont="1" applyFill="1" applyAlignment="1">
      <alignment horizontal="distributed" vertical="center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top" wrapText="1"/>
    </xf>
    <xf numFmtId="3" fontId="15" fillId="3" borderId="0" xfId="0" applyNumberFormat="1" applyFont="1" applyFill="1" applyAlignment="1">
      <alignment horizontal="left" vertical="center"/>
    </xf>
    <xf numFmtId="0" fontId="15" fillId="0" borderId="0" xfId="0" applyFont="1">
      <alignment vertical="center"/>
    </xf>
    <xf numFmtId="0" fontId="15" fillId="2" borderId="0" xfId="0" applyFont="1" applyFill="1" applyAlignment="1">
      <alignment horizontal="distributed" vertical="center"/>
    </xf>
    <xf numFmtId="0" fontId="15" fillId="2" borderId="0" xfId="0" applyFont="1" applyFill="1" applyBorder="1" applyAlignment="1">
      <alignment horizontal="distributed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3" borderId="0" xfId="0" applyFont="1" applyFill="1">
      <alignment vertical="center"/>
    </xf>
    <xf numFmtId="0" fontId="0" fillId="0" borderId="14" xfId="0" applyBorder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justify" vertical="center"/>
    </xf>
    <xf numFmtId="3" fontId="15" fillId="0" borderId="14" xfId="0" applyNumberFormat="1" applyFont="1" applyBorder="1" applyAlignment="1">
      <alignment horizontal="right" vertical="center"/>
    </xf>
    <xf numFmtId="0" fontId="14" fillId="0" borderId="14" xfId="0" applyFont="1" applyBorder="1">
      <alignment vertical="center"/>
    </xf>
    <xf numFmtId="3" fontId="15" fillId="0" borderId="14" xfId="0" applyNumberFormat="1" applyFont="1" applyBorder="1">
      <alignment vertical="center"/>
    </xf>
    <xf numFmtId="0" fontId="16" fillId="0" borderId="14" xfId="0" applyFont="1" applyBorder="1" applyAlignment="1">
      <alignment horizontal="justify" vertical="center"/>
    </xf>
    <xf numFmtId="3" fontId="16" fillId="4" borderId="14" xfId="0" applyNumberFormat="1" applyFont="1" applyFill="1" applyBorder="1">
      <alignment vertical="center"/>
    </xf>
    <xf numFmtId="0" fontId="14" fillId="3" borderId="14" xfId="0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justify" vertical="center"/>
    </xf>
    <xf numFmtId="3" fontId="14" fillId="3" borderId="14" xfId="0" applyNumberFormat="1" applyFont="1" applyFill="1" applyBorder="1">
      <alignment vertical="center"/>
    </xf>
    <xf numFmtId="3" fontId="15" fillId="3" borderId="14" xfId="0" applyNumberFormat="1" applyFont="1" applyFill="1" applyBorder="1">
      <alignment vertical="center"/>
    </xf>
    <xf numFmtId="0" fontId="14" fillId="2" borderId="14" xfId="0" applyFont="1" applyFill="1" applyBorder="1" applyAlignment="1">
      <alignment horizontal="center" vertical="center"/>
    </xf>
    <xf numFmtId="3" fontId="14" fillId="2" borderId="14" xfId="0" applyNumberFormat="1" applyFont="1" applyFill="1" applyBorder="1" applyAlignment="1">
      <alignment horizontal="justify" vertical="center"/>
    </xf>
    <xf numFmtId="3" fontId="14" fillId="2" borderId="14" xfId="0" applyNumberFormat="1" applyFont="1" applyFill="1" applyBorder="1">
      <alignment vertical="center"/>
    </xf>
    <xf numFmtId="3" fontId="14" fillId="0" borderId="14" xfId="0" applyNumberFormat="1" applyFont="1" applyBorder="1" applyAlignment="1">
      <alignment horizontal="justify" vertical="center"/>
    </xf>
    <xf numFmtId="3" fontId="14" fillId="0" borderId="14" xfId="0" applyNumberFormat="1" applyFont="1" applyBorder="1">
      <alignment vertical="center"/>
    </xf>
    <xf numFmtId="3" fontId="16" fillId="0" borderId="14" xfId="0" applyNumberFormat="1" applyFont="1" applyBorder="1" applyAlignment="1">
      <alignment horizontal="justify" vertical="center"/>
    </xf>
    <xf numFmtId="0" fontId="14" fillId="3" borderId="14" xfId="0" applyFont="1" applyFill="1" applyBorder="1">
      <alignment vertical="center"/>
    </xf>
    <xf numFmtId="0" fontId="12" fillId="0" borderId="14" xfId="0" applyFont="1" applyBorder="1" applyAlignment="1">
      <alignment horizontal="left" vertical="top" wrapText="1"/>
    </xf>
    <xf numFmtId="3" fontId="14" fillId="0" borderId="14" xfId="0" applyNumberFormat="1" applyFont="1" applyFill="1" applyBorder="1" applyAlignment="1">
      <alignment vertical="top"/>
    </xf>
    <xf numFmtId="0" fontId="14" fillId="0" borderId="14" xfId="0" applyFont="1" applyBorder="1" applyAlignment="1">
      <alignment horizontal="distributed" vertical="center"/>
    </xf>
    <xf numFmtId="3" fontId="16" fillId="4" borderId="14" xfId="0" applyNumberFormat="1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distributed" vertical="center"/>
    </xf>
    <xf numFmtId="3" fontId="14" fillId="3" borderId="14" xfId="0" applyNumberFormat="1" applyFont="1" applyFill="1" applyBorder="1" applyAlignment="1">
      <alignment horizontal="justify" vertical="center"/>
    </xf>
    <xf numFmtId="3" fontId="15" fillId="3" borderId="14" xfId="0" applyNumberFormat="1" applyFont="1" applyFill="1" applyBorder="1" applyAlignment="1">
      <alignment horizontal="right" vertical="center"/>
    </xf>
    <xf numFmtId="3" fontId="14" fillId="0" borderId="14" xfId="0" applyNumberFormat="1" applyFont="1" applyBorder="1" applyAlignment="1">
      <alignment horizontal="right" vertical="center"/>
    </xf>
    <xf numFmtId="3" fontId="14" fillId="3" borderId="14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justify" vertical="center"/>
    </xf>
    <xf numFmtId="0" fontId="15" fillId="3" borderId="14" xfId="0" applyFont="1" applyFill="1" applyBorder="1">
      <alignment vertical="center"/>
    </xf>
    <xf numFmtId="0" fontId="16" fillId="0" borderId="14" xfId="0" applyFont="1" applyBorder="1" applyAlignment="1">
      <alignment horizontal="distributed" vertical="center"/>
    </xf>
    <xf numFmtId="3" fontId="15" fillId="5" borderId="14" xfId="0" applyNumberFormat="1" applyFont="1" applyFill="1" applyBorder="1" applyAlignment="1">
      <alignment horizontal="right" vertical="center"/>
    </xf>
    <xf numFmtId="3" fontId="14" fillId="6" borderId="14" xfId="0" applyNumberFormat="1" applyFont="1" applyFill="1" applyBorder="1" applyAlignment="1">
      <alignment horizontal="justify" vertical="center"/>
    </xf>
    <xf numFmtId="3" fontId="14" fillId="6" borderId="14" xfId="0" applyNumberFormat="1" applyFont="1" applyFill="1" applyBorder="1" applyAlignment="1">
      <alignment horizontal="right" vertical="center"/>
    </xf>
    <xf numFmtId="0" fontId="16" fillId="3" borderId="14" xfId="0" applyFont="1" applyFill="1" applyBorder="1" applyAlignment="1">
      <alignment horizontal="distributed" vertical="center"/>
    </xf>
    <xf numFmtId="3" fontId="15" fillId="3" borderId="14" xfId="0" applyNumberFormat="1" applyFont="1" applyFill="1" applyBorder="1" applyAlignment="1">
      <alignment horizontal="left" vertical="center"/>
    </xf>
    <xf numFmtId="3" fontId="14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right" vertical="center"/>
    </xf>
    <xf numFmtId="41" fontId="14" fillId="0" borderId="14" xfId="2" applyFont="1" applyBorder="1" applyAlignment="1">
      <alignment vertical="center"/>
    </xf>
    <xf numFmtId="41" fontId="14" fillId="0" borderId="14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distributed" vertical="center"/>
    </xf>
    <xf numFmtId="0" fontId="17" fillId="0" borderId="14" xfId="0" applyFont="1" applyFill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 wrapText="1"/>
    </xf>
    <xf numFmtId="3" fontId="14" fillId="2" borderId="14" xfId="0" applyNumberFormat="1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distributed" vertical="center"/>
    </xf>
    <xf numFmtId="0" fontId="14" fillId="2" borderId="14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distributed" vertical="center"/>
    </xf>
    <xf numFmtId="0" fontId="14" fillId="2" borderId="14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justify" vertical="center"/>
    </xf>
    <xf numFmtId="0" fontId="19" fillId="3" borderId="14" xfId="0" applyFont="1" applyFill="1" applyBorder="1" applyAlignment="1">
      <alignment vertical="center" wrapText="1"/>
    </xf>
    <xf numFmtId="41" fontId="14" fillId="0" borderId="14" xfId="2" applyFont="1" applyBorder="1" applyAlignment="1">
      <alignment horizontal="right" vertical="center"/>
    </xf>
    <xf numFmtId="41" fontId="14" fillId="0" borderId="14" xfId="2" applyFont="1" applyBorder="1" applyAlignment="1">
      <alignment horizontal="distributed" vertical="center"/>
    </xf>
    <xf numFmtId="0" fontId="19" fillId="2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justify" vertical="center" wrapText="1"/>
    </xf>
    <xf numFmtId="3" fontId="20" fillId="2" borderId="14" xfId="0" applyNumberFormat="1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justify" vertical="center" wrapText="1"/>
    </xf>
    <xf numFmtId="0" fontId="17" fillId="3" borderId="14" xfId="0" applyFont="1" applyFill="1" applyBorder="1" applyAlignment="1">
      <alignment horizontal="justify" vertical="center" wrapText="1"/>
    </xf>
    <xf numFmtId="0" fontId="14" fillId="0" borderId="14" xfId="0" applyFont="1" applyBorder="1" applyAlignment="1">
      <alignment horizontal="right"/>
    </xf>
    <xf numFmtId="0" fontId="16" fillId="0" borderId="14" xfId="0" applyFont="1" applyBorder="1" applyAlignment="1">
      <alignment horizontal="justify" vertical="top"/>
    </xf>
    <xf numFmtId="41" fontId="14" fillId="0" borderId="14" xfId="0" applyNumberFormat="1" applyFont="1" applyBorder="1" applyAlignment="1">
      <alignment horizontal="distributed" vertical="center"/>
    </xf>
    <xf numFmtId="0" fontId="16" fillId="2" borderId="14" xfId="0" applyFont="1" applyFill="1" applyBorder="1" applyAlignment="1">
      <alignment horizontal="justify" vertical="center"/>
    </xf>
    <xf numFmtId="0" fontId="16" fillId="3" borderId="14" xfId="0" applyFont="1" applyFill="1" applyBorder="1" applyAlignment="1">
      <alignment horizontal="justify" vertical="center"/>
    </xf>
    <xf numFmtId="0" fontId="15" fillId="2" borderId="14" xfId="0" applyFont="1" applyFill="1" applyBorder="1" applyAlignment="1">
      <alignment horizontal="justify" vertical="center"/>
    </xf>
    <xf numFmtId="0" fontId="19" fillId="0" borderId="14" xfId="0" applyFont="1" applyFill="1" applyBorder="1" applyAlignment="1">
      <alignment horizontal="center" vertical="center" wrapText="1"/>
    </xf>
    <xf numFmtId="3" fontId="14" fillId="5" borderId="14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9" fillId="0" borderId="14" xfId="0" applyFont="1" applyFill="1" applyBorder="1" applyAlignment="1">
      <alignment horizontal="justify" vertical="center" wrapText="1"/>
    </xf>
    <xf numFmtId="3" fontId="14" fillId="7" borderId="14" xfId="0" applyNumberFormat="1" applyFont="1" applyFill="1" applyBorder="1" applyAlignment="1">
      <alignment horizontal="right" vertical="center"/>
    </xf>
    <xf numFmtId="3" fontId="20" fillId="4" borderId="14" xfId="0" applyNumberFormat="1" applyFont="1" applyFill="1" applyBorder="1" applyAlignment="1">
      <alignment horizontal="right" vertical="center"/>
    </xf>
    <xf numFmtId="3" fontId="16" fillId="2" borderId="14" xfId="0" applyNumberFormat="1" applyFont="1" applyFill="1" applyBorder="1" applyAlignment="1">
      <alignment horizontal="right" vertical="center"/>
    </xf>
    <xf numFmtId="3" fontId="14" fillId="8" borderId="14" xfId="0" applyNumberFormat="1" applyFont="1" applyFill="1" applyBorder="1" applyAlignment="1">
      <alignment horizontal="right" vertical="center"/>
    </xf>
    <xf numFmtId="3" fontId="14" fillId="9" borderId="14" xfId="0" applyNumberFormat="1" applyFont="1" applyFill="1" applyBorder="1" applyAlignment="1">
      <alignment horizontal="right" vertical="center"/>
    </xf>
    <xf numFmtId="3" fontId="15" fillId="12" borderId="14" xfId="0" applyNumberFormat="1" applyFont="1" applyFill="1" applyBorder="1" applyAlignment="1">
      <alignment horizontal="right" vertical="center"/>
    </xf>
    <xf numFmtId="41" fontId="15" fillId="12" borderId="14" xfId="2" applyFont="1" applyFill="1" applyBorder="1" applyAlignment="1">
      <alignment horizontal="distributed" vertical="center"/>
    </xf>
    <xf numFmtId="3" fontId="15" fillId="12" borderId="14" xfId="0" applyNumberFormat="1" applyFont="1" applyFill="1" applyBorder="1" applyAlignment="1">
      <alignment horizontal="center" vertical="center"/>
    </xf>
    <xf numFmtId="3" fontId="14" fillId="14" borderId="14" xfId="0" applyNumberFormat="1" applyFont="1" applyFill="1" applyBorder="1" applyAlignment="1">
      <alignment horizontal="right" vertical="center"/>
    </xf>
    <xf numFmtId="3" fontId="15" fillId="9" borderId="14" xfId="0" applyNumberFormat="1" applyFont="1" applyFill="1" applyBorder="1" applyAlignment="1">
      <alignment horizontal="right" vertical="center"/>
    </xf>
    <xf numFmtId="3" fontId="15" fillId="7" borderId="14" xfId="0" applyNumberFormat="1" applyFont="1" applyFill="1" applyBorder="1" applyAlignment="1">
      <alignment horizontal="right" vertical="center"/>
    </xf>
    <xf numFmtId="3" fontId="15" fillId="10" borderId="14" xfId="0" applyNumberFormat="1" applyFont="1" applyFill="1" applyBorder="1" applyAlignment="1">
      <alignment horizontal="right" vertical="center"/>
    </xf>
    <xf numFmtId="0" fontId="14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justify" vertical="center"/>
    </xf>
    <xf numFmtId="0" fontId="14" fillId="9" borderId="14" xfId="0" applyFont="1" applyFill="1" applyBorder="1">
      <alignment vertical="center"/>
    </xf>
    <xf numFmtId="3" fontId="15" fillId="9" borderId="14" xfId="0" applyNumberFormat="1" applyFont="1" applyFill="1" applyBorder="1">
      <alignment vertical="center"/>
    </xf>
    <xf numFmtId="0" fontId="17" fillId="9" borderId="14" xfId="0" applyFont="1" applyFill="1" applyBorder="1" applyAlignment="1">
      <alignment vertical="center" wrapText="1"/>
    </xf>
    <xf numFmtId="0" fontId="14" fillId="9" borderId="14" xfId="0" applyFont="1" applyFill="1" applyBorder="1" applyAlignment="1">
      <alignment horizontal="distributed" vertical="center"/>
    </xf>
    <xf numFmtId="0" fontId="17" fillId="9" borderId="14" xfId="0" applyFont="1" applyFill="1" applyBorder="1" applyAlignment="1">
      <alignment horizontal="justify" vertical="center" wrapText="1"/>
    </xf>
    <xf numFmtId="3" fontId="20" fillId="9" borderId="14" xfId="0" applyNumberFormat="1" applyFont="1" applyFill="1" applyBorder="1" applyAlignment="1">
      <alignment horizontal="right" vertical="center"/>
    </xf>
    <xf numFmtId="41" fontId="0" fillId="14" borderId="0" xfId="2" applyFont="1" applyFill="1" applyAlignment="1">
      <alignment vertical="center"/>
    </xf>
    <xf numFmtId="3" fontId="15" fillId="13" borderId="14" xfId="0" applyNumberFormat="1" applyFont="1" applyFill="1" applyBorder="1" applyAlignment="1">
      <alignment horizontal="right" vertical="center"/>
    </xf>
    <xf numFmtId="3" fontId="15" fillId="14" borderId="14" xfId="0" applyNumberFormat="1" applyFont="1" applyFill="1" applyBorder="1" applyAlignment="1">
      <alignment horizontal="right" vertical="center"/>
    </xf>
    <xf numFmtId="0" fontId="0" fillId="10" borderId="14" xfId="0" applyFill="1" applyBorder="1">
      <alignment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justify" vertical="center"/>
    </xf>
    <xf numFmtId="0" fontId="14" fillId="8" borderId="14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justify" vertical="center"/>
    </xf>
    <xf numFmtId="0" fontId="14" fillId="8" borderId="14" xfId="0" applyFont="1" applyFill="1" applyBorder="1">
      <alignment vertical="center"/>
    </xf>
    <xf numFmtId="3" fontId="16" fillId="8" borderId="14" xfId="0" applyNumberFormat="1" applyFont="1" applyFill="1" applyBorder="1">
      <alignment vertical="center"/>
    </xf>
    <xf numFmtId="3" fontId="14" fillId="8" borderId="14" xfId="0" applyNumberFormat="1" applyFont="1" applyFill="1" applyBorder="1" applyAlignment="1">
      <alignment horizontal="justify" vertical="center"/>
    </xf>
    <xf numFmtId="3" fontId="14" fillId="8" borderId="14" xfId="0" applyNumberFormat="1" applyFont="1" applyFill="1" applyBorder="1">
      <alignment vertical="center"/>
    </xf>
    <xf numFmtId="0" fontId="14" fillId="7" borderId="14" xfId="0" applyFont="1" applyFill="1" applyBorder="1" applyAlignment="1">
      <alignment horizontal="center" vertical="center"/>
    </xf>
    <xf numFmtId="3" fontId="14" fillId="7" borderId="14" xfId="0" applyNumberFormat="1" applyFont="1" applyFill="1" applyBorder="1" applyAlignment="1">
      <alignment horizontal="justify" vertical="center"/>
    </xf>
    <xf numFmtId="3" fontId="14" fillId="7" borderId="14" xfId="0" applyNumberFormat="1" applyFont="1" applyFill="1" applyBorder="1">
      <alignment vertical="center"/>
    </xf>
    <xf numFmtId="0" fontId="14" fillId="7" borderId="14" xfId="0" applyFont="1" applyFill="1" applyBorder="1">
      <alignment vertical="center"/>
    </xf>
    <xf numFmtId="3" fontId="14" fillId="7" borderId="14" xfId="0" applyNumberFormat="1" applyFont="1" applyFill="1" applyBorder="1" applyAlignment="1">
      <alignment vertical="top"/>
    </xf>
    <xf numFmtId="0" fontId="12" fillId="7" borderId="14" xfId="0" applyFont="1" applyFill="1" applyBorder="1" applyAlignment="1">
      <alignment horizontal="left" vertical="top" wrapText="1"/>
    </xf>
    <xf numFmtId="3" fontId="15" fillId="7" borderId="14" xfId="0" applyNumberFormat="1" applyFont="1" applyFill="1" applyBorder="1">
      <alignment vertical="center"/>
    </xf>
    <xf numFmtId="0" fontId="14" fillId="7" borderId="14" xfId="0" applyFont="1" applyFill="1" applyBorder="1" applyAlignment="1">
      <alignment horizontal="justify" vertical="center"/>
    </xf>
    <xf numFmtId="3" fontId="14" fillId="7" borderId="14" xfId="0" applyNumberFormat="1" applyFont="1" applyFill="1" applyBorder="1" applyAlignment="1">
      <alignment vertical="center"/>
    </xf>
    <xf numFmtId="0" fontId="14" fillId="7" borderId="14" xfId="0" applyFont="1" applyFill="1" applyBorder="1" applyAlignment="1">
      <alignment horizontal="right" vertical="center"/>
    </xf>
    <xf numFmtId="41" fontId="14" fillId="7" borderId="14" xfId="2" applyFont="1" applyFill="1" applyBorder="1" applyAlignment="1">
      <alignment vertical="center"/>
    </xf>
    <xf numFmtId="41" fontId="14" fillId="7" borderId="14" xfId="0" applyNumberFormat="1" applyFont="1" applyFill="1" applyBorder="1" applyAlignment="1">
      <alignment horizontal="right" vertical="center"/>
    </xf>
    <xf numFmtId="0" fontId="15" fillId="7" borderId="14" xfId="0" applyFont="1" applyFill="1" applyBorder="1" applyAlignment="1">
      <alignment horizontal="distributed" vertical="center"/>
    </xf>
    <xf numFmtId="0" fontId="16" fillId="7" borderId="14" xfId="0" applyFont="1" applyFill="1" applyBorder="1" applyAlignment="1">
      <alignment vertical="center" wrapText="1"/>
    </xf>
    <xf numFmtId="0" fontId="15" fillId="7" borderId="14" xfId="0" applyFont="1" applyFill="1" applyBorder="1" applyAlignment="1">
      <alignment vertical="center" wrapText="1"/>
    </xf>
    <xf numFmtId="0" fontId="14" fillId="7" borderId="14" xfId="0" applyFont="1" applyFill="1" applyBorder="1" applyAlignment="1">
      <alignment vertical="center" wrapText="1"/>
    </xf>
    <xf numFmtId="0" fontId="14" fillId="7" borderId="14" xfId="0" applyFont="1" applyFill="1" applyBorder="1" applyAlignment="1">
      <alignment horizontal="distributed" vertical="center"/>
    </xf>
    <xf numFmtId="0" fontId="19" fillId="7" borderId="14" xfId="0" applyFont="1" applyFill="1" applyBorder="1" applyAlignment="1">
      <alignment vertical="center" wrapText="1"/>
    </xf>
    <xf numFmtId="41" fontId="14" fillId="7" borderId="14" xfId="2" applyFont="1" applyFill="1" applyBorder="1" applyAlignment="1">
      <alignment horizontal="right" vertical="center"/>
    </xf>
    <xf numFmtId="41" fontId="14" fillId="7" borderId="14" xfId="2" applyFont="1" applyFill="1" applyBorder="1" applyAlignment="1">
      <alignment horizontal="distributed" vertical="center"/>
    </xf>
    <xf numFmtId="0" fontId="0" fillId="7" borderId="0" xfId="0" applyFill="1">
      <alignment vertical="center"/>
    </xf>
    <xf numFmtId="0" fontId="17" fillId="7" borderId="14" xfId="0" applyFont="1" applyFill="1" applyBorder="1" applyAlignment="1">
      <alignment horizontal="justify" vertical="center" wrapText="1"/>
    </xf>
    <xf numFmtId="41" fontId="14" fillId="7" borderId="14" xfId="2" applyFont="1" applyFill="1" applyBorder="1" applyAlignment="1">
      <alignment horizontal="right"/>
    </xf>
    <xf numFmtId="0" fontId="16" fillId="7" borderId="14" xfId="0" applyFont="1" applyFill="1" applyBorder="1" applyAlignment="1">
      <alignment horizontal="justify" vertical="top"/>
    </xf>
    <xf numFmtId="0" fontId="19" fillId="7" borderId="14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justify" vertical="center"/>
    </xf>
    <xf numFmtId="41" fontId="14" fillId="7" borderId="14" xfId="0" applyNumberFormat="1" applyFont="1" applyFill="1" applyBorder="1" applyAlignment="1">
      <alignment horizontal="distributed" vertical="center"/>
    </xf>
    <xf numFmtId="0" fontId="14" fillId="2" borderId="14" xfId="0" applyFont="1" applyFill="1" applyBorder="1" applyAlignment="1">
      <alignment horizontal="justify" vertical="center"/>
    </xf>
    <xf numFmtId="0" fontId="17" fillId="2" borderId="14" xfId="0" applyFont="1" applyFill="1" applyBorder="1" applyAlignment="1">
      <alignment horizontal="justify" vertical="center" wrapText="1"/>
    </xf>
    <xf numFmtId="3" fontId="16" fillId="8" borderId="14" xfId="0" applyNumberFormat="1" applyFont="1" applyFill="1" applyBorder="1" applyAlignment="1">
      <alignment horizontal="justify" vertical="center"/>
    </xf>
    <xf numFmtId="0" fontId="18" fillId="8" borderId="14" xfId="0" applyFont="1" applyFill="1" applyBorder="1" applyAlignment="1">
      <alignment vertical="center" wrapText="1"/>
    </xf>
    <xf numFmtId="0" fontId="17" fillId="8" borderId="1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horizontal="distributed" vertical="center"/>
    </xf>
    <xf numFmtId="0" fontId="18" fillId="8" borderId="14" xfId="0" applyFont="1" applyFill="1" applyBorder="1" applyAlignment="1">
      <alignment horizontal="justify" vertical="center" wrapText="1"/>
    </xf>
    <xf numFmtId="0" fontId="17" fillId="8" borderId="14" xfId="0" applyFont="1" applyFill="1" applyBorder="1" applyAlignment="1">
      <alignment horizontal="justify" vertical="center" wrapText="1"/>
    </xf>
    <xf numFmtId="0" fontId="14" fillId="8" borderId="14" xfId="0" applyFont="1" applyFill="1" applyBorder="1" applyAlignment="1">
      <alignment horizontal="distributed" vertical="center"/>
    </xf>
    <xf numFmtId="0" fontId="16" fillId="7" borderId="14" xfId="0" applyFont="1" applyFill="1" applyBorder="1" applyAlignment="1">
      <alignment horizontal="distributed" vertical="center"/>
    </xf>
    <xf numFmtId="0" fontId="19" fillId="8" borderId="14" xfId="0" applyFont="1" applyFill="1" applyBorder="1" applyAlignment="1">
      <alignment vertical="center" wrapText="1"/>
    </xf>
    <xf numFmtId="3" fontId="4" fillId="4" borderId="0" xfId="0" applyNumberFormat="1" applyFont="1" applyFill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9"/>
  <sheetViews>
    <sheetView tabSelected="1" workbookViewId="0">
      <selection activeCell="M32" sqref="M32"/>
    </sheetView>
  </sheetViews>
  <sheetFormatPr defaultColWidth="8.7109375" defaultRowHeight="15"/>
  <cols>
    <col min="1" max="1" width="3.28515625" customWidth="1"/>
    <col min="2" max="2" width="3.42578125" customWidth="1"/>
    <col min="3" max="3" width="3.5703125" customWidth="1"/>
    <col min="4" max="4" width="3.85546875" customWidth="1"/>
    <col min="5" max="5" width="3.7109375" customWidth="1"/>
    <col min="6" max="6" width="13.85546875" customWidth="1"/>
    <col min="7" max="7" width="10.42578125" customWidth="1"/>
    <col min="10" max="10" width="9.28515625" customWidth="1"/>
    <col min="12" max="12" width="11.42578125" customWidth="1"/>
    <col min="13" max="13" width="9.140625" customWidth="1"/>
    <col min="14" max="14" width="14.5703125"/>
    <col min="17" max="17" width="11.5703125" customWidth="1"/>
    <col min="18" max="18" width="15.140625" customWidth="1"/>
    <col min="19" max="19" width="15.85546875" customWidth="1"/>
    <col min="20" max="20" width="11.140625" bestFit="1" customWidth="1"/>
  </cols>
  <sheetData>
    <row r="1" spans="1:19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</row>
    <row r="2" spans="1:19">
      <c r="A2" s="319" t="s">
        <v>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19">
      <c r="A3" s="319" t="s">
        <v>2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</row>
    <row r="4" spans="1:19">
      <c r="A4" s="320" t="s">
        <v>241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</row>
    <row r="5" spans="1:19">
      <c r="A5" s="320" t="s">
        <v>242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6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307" t="s">
        <v>3</v>
      </c>
      <c r="B7" s="308"/>
      <c r="C7" s="308"/>
      <c r="D7" s="308"/>
      <c r="E7" s="309"/>
      <c r="F7" s="4" t="s">
        <v>4</v>
      </c>
      <c r="G7" s="316" t="s">
        <v>5</v>
      </c>
      <c r="H7" s="317"/>
      <c r="I7" s="318"/>
      <c r="J7" s="316" t="s">
        <v>6</v>
      </c>
      <c r="K7" s="317"/>
      <c r="L7" s="317"/>
      <c r="M7" s="317"/>
      <c r="N7" s="317"/>
      <c r="O7" s="318"/>
      <c r="P7" s="4" t="s">
        <v>7</v>
      </c>
      <c r="Q7" s="316" t="s">
        <v>8</v>
      </c>
      <c r="R7" s="317"/>
      <c r="S7" s="318"/>
    </row>
    <row r="8" spans="1:19">
      <c r="A8" s="310"/>
      <c r="B8" s="311"/>
      <c r="C8" s="311"/>
      <c r="D8" s="311"/>
      <c r="E8" s="312"/>
      <c r="F8" s="5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316" t="s">
        <v>14</v>
      </c>
      <c r="L8" s="317"/>
      <c r="M8" s="318"/>
      <c r="N8" s="4" t="s">
        <v>15</v>
      </c>
      <c r="O8" s="4" t="s">
        <v>16</v>
      </c>
      <c r="P8" s="5" t="s">
        <v>17</v>
      </c>
      <c r="Q8" s="316" t="s">
        <v>18</v>
      </c>
      <c r="R8" s="318"/>
      <c r="S8" s="4" t="s">
        <v>19</v>
      </c>
    </row>
    <row r="9" spans="1:19">
      <c r="A9" s="310"/>
      <c r="B9" s="311"/>
      <c r="C9" s="311"/>
      <c r="D9" s="311"/>
      <c r="E9" s="312"/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6" t="s">
        <v>21</v>
      </c>
      <c r="L9" s="4" t="s">
        <v>11</v>
      </c>
      <c r="M9" s="4" t="s">
        <v>12</v>
      </c>
      <c r="N9" s="5" t="s">
        <v>25</v>
      </c>
      <c r="O9" s="5" t="s">
        <v>26</v>
      </c>
      <c r="P9" s="5"/>
      <c r="Q9" s="4" t="s">
        <v>27</v>
      </c>
      <c r="R9" s="4" t="s">
        <v>28</v>
      </c>
      <c r="S9" s="5" t="s">
        <v>29</v>
      </c>
    </row>
    <row r="10" spans="1:19">
      <c r="A10" s="310"/>
      <c r="B10" s="311"/>
      <c r="C10" s="311"/>
      <c r="D10" s="311"/>
      <c r="E10" s="312"/>
      <c r="F10" s="5" t="s">
        <v>30</v>
      </c>
      <c r="G10" s="5"/>
      <c r="H10" s="5" t="s">
        <v>23</v>
      </c>
      <c r="I10" s="5"/>
      <c r="J10" s="5" t="s">
        <v>31</v>
      </c>
      <c r="K10" s="7"/>
      <c r="L10" s="5" t="s">
        <v>32</v>
      </c>
      <c r="M10" s="5" t="s">
        <v>23</v>
      </c>
      <c r="N10" s="5" t="s">
        <v>33</v>
      </c>
      <c r="O10" s="5"/>
      <c r="P10" s="5"/>
      <c r="Q10" s="5" t="s">
        <v>34</v>
      </c>
      <c r="R10" s="5"/>
      <c r="S10" s="5" t="s">
        <v>33</v>
      </c>
    </row>
    <row r="11" spans="1:19">
      <c r="A11" s="313"/>
      <c r="B11" s="314"/>
      <c r="C11" s="314"/>
      <c r="D11" s="314"/>
      <c r="E11" s="315"/>
      <c r="F11" s="8" t="s">
        <v>23</v>
      </c>
      <c r="G11" s="8"/>
      <c r="H11" s="8"/>
      <c r="I11" s="8"/>
      <c r="J11" s="8"/>
      <c r="K11" s="9"/>
      <c r="L11" s="8" t="s">
        <v>23</v>
      </c>
      <c r="M11" s="8"/>
      <c r="N11" s="8"/>
      <c r="O11" s="8"/>
      <c r="P11" s="8"/>
      <c r="Q11" s="9"/>
      <c r="R11" s="9"/>
      <c r="S11" s="8"/>
    </row>
    <row r="12" spans="1:19">
      <c r="A12" s="9"/>
      <c r="B12" s="9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38.25">
      <c r="A13" s="11"/>
      <c r="B13" s="11"/>
      <c r="C13" s="11"/>
      <c r="D13" s="11"/>
      <c r="E13" s="11"/>
      <c r="F13" s="36" t="s">
        <v>35</v>
      </c>
      <c r="G13" s="12"/>
      <c r="H13" s="12"/>
      <c r="I13" s="12"/>
      <c r="J13" s="12"/>
      <c r="K13" s="12"/>
      <c r="L13" s="12"/>
      <c r="M13" s="12"/>
      <c r="N13" s="117">
        <f>N14+N45+N52+N56+N60+N64</f>
        <v>2562554548</v>
      </c>
      <c r="O13" s="13" t="s">
        <v>36</v>
      </c>
      <c r="P13" s="12"/>
      <c r="Q13" s="12"/>
      <c r="R13" s="12"/>
      <c r="S13" s="117">
        <f>S14+S45+S52+S56+S60+S64</f>
        <v>2608123904</v>
      </c>
    </row>
    <row r="14" spans="1:19" ht="129" customHeight="1">
      <c r="A14" s="14">
        <v>7</v>
      </c>
      <c r="B14" s="14" t="s">
        <v>256</v>
      </c>
      <c r="C14" s="14" t="s">
        <v>256</v>
      </c>
      <c r="D14" s="14"/>
      <c r="E14" s="14"/>
      <c r="F14" s="46" t="s">
        <v>37</v>
      </c>
      <c r="G14" s="15" t="s">
        <v>38</v>
      </c>
      <c r="H14" s="16"/>
      <c r="I14" s="17" t="s">
        <v>39</v>
      </c>
      <c r="J14" s="18" t="s">
        <v>243</v>
      </c>
      <c r="K14" s="17" t="s">
        <v>39</v>
      </c>
      <c r="L14" s="16"/>
      <c r="M14" s="16"/>
      <c r="N14" s="119">
        <f>N15+N19+N24+N29+N36+N40</f>
        <v>2344060848</v>
      </c>
      <c r="O14" s="13" t="s">
        <v>36</v>
      </c>
      <c r="P14" s="16"/>
      <c r="Q14" s="15" t="s">
        <v>38</v>
      </c>
      <c r="R14" s="19" t="s">
        <v>39</v>
      </c>
      <c r="S14" s="118">
        <f>S15+S19+S24+S29+S36+S40</f>
        <v>2382609104</v>
      </c>
    </row>
    <row r="15" spans="1:19" ht="116.25" customHeight="1">
      <c r="A15" s="14">
        <v>7</v>
      </c>
      <c r="B15" s="14" t="s">
        <v>256</v>
      </c>
      <c r="C15" s="14" t="s">
        <v>256</v>
      </c>
      <c r="D15" s="14">
        <v>2</v>
      </c>
      <c r="E15" s="14"/>
      <c r="F15" s="40" t="s">
        <v>40</v>
      </c>
      <c r="G15" s="20" t="s">
        <v>41</v>
      </c>
      <c r="H15" s="16"/>
      <c r="I15" s="17" t="s">
        <v>39</v>
      </c>
      <c r="J15" s="18" t="s">
        <v>243</v>
      </c>
      <c r="K15" s="18"/>
      <c r="L15" s="16"/>
      <c r="M15" s="16"/>
      <c r="N15" s="118">
        <f>N16+N17</f>
        <v>3416400</v>
      </c>
      <c r="O15" s="13" t="s">
        <v>36</v>
      </c>
      <c r="P15" s="16"/>
      <c r="Q15" s="20" t="s">
        <v>41</v>
      </c>
      <c r="R15" s="19" t="s">
        <v>39</v>
      </c>
      <c r="S15" s="118">
        <f>S16+S17</f>
        <v>3415600</v>
      </c>
    </row>
    <row r="16" spans="1:19" ht="102">
      <c r="A16" s="14">
        <v>7</v>
      </c>
      <c r="B16" s="14" t="s">
        <v>256</v>
      </c>
      <c r="C16" s="14" t="s">
        <v>256</v>
      </c>
      <c r="D16" s="14">
        <v>2</v>
      </c>
      <c r="E16" s="14" t="s">
        <v>257</v>
      </c>
      <c r="F16" s="21" t="s">
        <v>42</v>
      </c>
      <c r="G16" s="22" t="s">
        <v>43</v>
      </c>
      <c r="H16" s="22" t="s">
        <v>44</v>
      </c>
      <c r="I16" s="18" t="s">
        <v>45</v>
      </c>
      <c r="J16" s="18" t="s">
        <v>243</v>
      </c>
      <c r="K16" s="18"/>
      <c r="L16" s="22" t="s">
        <v>44</v>
      </c>
      <c r="M16" s="16" t="s">
        <v>45</v>
      </c>
      <c r="N16" s="16">
        <v>1840800</v>
      </c>
      <c r="O16" s="13" t="s">
        <v>36</v>
      </c>
      <c r="P16" s="16"/>
      <c r="Q16" s="22" t="s">
        <v>44</v>
      </c>
      <c r="R16" s="23" t="s">
        <v>45</v>
      </c>
      <c r="S16" s="16">
        <v>1840000</v>
      </c>
    </row>
    <row r="17" spans="1:20" ht="306">
      <c r="A17" s="14">
        <v>7</v>
      </c>
      <c r="B17" s="14" t="s">
        <v>256</v>
      </c>
      <c r="C17" s="14" t="s">
        <v>256</v>
      </c>
      <c r="D17" s="14">
        <v>2</v>
      </c>
      <c r="E17" s="14" t="s">
        <v>258</v>
      </c>
      <c r="F17" s="24" t="s">
        <v>46</v>
      </c>
      <c r="G17" s="22" t="s">
        <v>47</v>
      </c>
      <c r="H17" s="22" t="s">
        <v>48</v>
      </c>
      <c r="I17" s="16" t="s">
        <v>508</v>
      </c>
      <c r="J17" s="18" t="s">
        <v>243</v>
      </c>
      <c r="K17" s="18"/>
      <c r="L17" s="22" t="s">
        <v>48</v>
      </c>
      <c r="M17" s="16" t="s">
        <v>508</v>
      </c>
      <c r="N17" s="16">
        <v>1575600</v>
      </c>
      <c r="O17" s="13" t="s">
        <v>36</v>
      </c>
      <c r="P17" s="16"/>
      <c r="Q17" s="22" t="s">
        <v>48</v>
      </c>
      <c r="R17" s="16" t="s">
        <v>508</v>
      </c>
      <c r="S17" s="16">
        <v>1575600</v>
      </c>
    </row>
    <row r="18" spans="1:20" ht="5.25" customHeight="1">
      <c r="A18" s="14"/>
      <c r="B18" s="14"/>
      <c r="C18" s="14"/>
      <c r="D18" s="14"/>
      <c r="E18" s="14"/>
      <c r="F18" s="25"/>
      <c r="G18" s="26"/>
      <c r="H18" s="16"/>
      <c r="I18" s="18"/>
      <c r="J18" s="18"/>
      <c r="K18" s="18"/>
      <c r="L18" s="16"/>
      <c r="M18" s="16"/>
      <c r="N18" s="16"/>
      <c r="O18" s="13"/>
      <c r="P18" s="16"/>
      <c r="Q18" s="16"/>
      <c r="R18" s="23"/>
      <c r="S18" s="16"/>
    </row>
    <row r="19" spans="1:20" ht="90.75" customHeight="1">
      <c r="A19" s="14">
        <v>7</v>
      </c>
      <c r="B19" s="14" t="s">
        <v>256</v>
      </c>
      <c r="C19" s="14" t="s">
        <v>256</v>
      </c>
      <c r="D19" s="14">
        <v>2</v>
      </c>
      <c r="E19" s="14" t="s">
        <v>258</v>
      </c>
      <c r="F19" s="40" t="s">
        <v>49</v>
      </c>
      <c r="G19" s="25" t="s">
        <v>50</v>
      </c>
      <c r="H19" s="16"/>
      <c r="I19" s="18"/>
      <c r="J19" s="18" t="s">
        <v>243</v>
      </c>
      <c r="K19" s="18"/>
      <c r="L19" s="16"/>
      <c r="M19" s="16"/>
      <c r="N19" s="118">
        <f>N20+N21+N22</f>
        <v>1920597392</v>
      </c>
      <c r="O19" s="13" t="s">
        <v>36</v>
      </c>
      <c r="P19" s="16"/>
      <c r="Q19" s="16"/>
      <c r="R19" s="23"/>
      <c r="S19" s="118">
        <f>S20+S21+S22</f>
        <v>1920597492</v>
      </c>
    </row>
    <row r="20" spans="1:20" ht="102">
      <c r="A20" s="14">
        <v>7</v>
      </c>
      <c r="B20" s="14" t="s">
        <v>256</v>
      </c>
      <c r="C20" s="14" t="s">
        <v>256</v>
      </c>
      <c r="D20" s="14">
        <v>2</v>
      </c>
      <c r="E20" s="14" t="s">
        <v>259</v>
      </c>
      <c r="F20" s="37" t="s">
        <v>51</v>
      </c>
      <c r="G20" s="22" t="s">
        <v>52</v>
      </c>
      <c r="H20" s="22" t="s">
        <v>53</v>
      </c>
      <c r="I20" s="18" t="s">
        <v>244</v>
      </c>
      <c r="J20" s="18" t="s">
        <v>243</v>
      </c>
      <c r="K20" s="18"/>
      <c r="L20" s="22" t="s">
        <v>53</v>
      </c>
      <c r="M20" s="27" t="s">
        <v>244</v>
      </c>
      <c r="N20" s="16">
        <v>1876844492</v>
      </c>
      <c r="O20" s="13" t="s">
        <v>36</v>
      </c>
      <c r="P20" s="16"/>
      <c r="Q20" s="22" t="s">
        <v>53</v>
      </c>
      <c r="R20" s="23" t="s">
        <v>244</v>
      </c>
      <c r="S20" s="16">
        <v>1876844492</v>
      </c>
    </row>
    <row r="21" spans="1:20" ht="145.5" customHeight="1">
      <c r="A21" s="14">
        <v>7</v>
      </c>
      <c r="B21" s="14" t="s">
        <v>256</v>
      </c>
      <c r="C21" s="14" t="s">
        <v>256</v>
      </c>
      <c r="D21" s="14">
        <v>2</v>
      </c>
      <c r="E21" s="14" t="s">
        <v>260</v>
      </c>
      <c r="F21" s="21" t="s">
        <v>54</v>
      </c>
      <c r="G21" s="22" t="s">
        <v>55</v>
      </c>
      <c r="H21" s="22" t="s">
        <v>56</v>
      </c>
      <c r="I21" s="18" t="s">
        <v>286</v>
      </c>
      <c r="J21" s="18" t="s">
        <v>243</v>
      </c>
      <c r="K21" s="18"/>
      <c r="L21" s="22" t="s">
        <v>56</v>
      </c>
      <c r="M21" s="27" t="s">
        <v>124</v>
      </c>
      <c r="N21" s="48">
        <v>42720000</v>
      </c>
      <c r="O21" s="13" t="s">
        <v>36</v>
      </c>
      <c r="P21" s="16"/>
      <c r="Q21" s="22" t="s">
        <v>56</v>
      </c>
      <c r="R21" s="23" t="s">
        <v>245</v>
      </c>
      <c r="S21" s="48">
        <v>42720000</v>
      </c>
      <c r="T21" s="47" t="s">
        <v>302</v>
      </c>
    </row>
    <row r="22" spans="1:20" ht="318.75">
      <c r="A22" s="14">
        <v>7</v>
      </c>
      <c r="B22" s="14" t="s">
        <v>256</v>
      </c>
      <c r="C22" s="14" t="s">
        <v>256</v>
      </c>
      <c r="D22" s="14">
        <v>2</v>
      </c>
      <c r="E22" s="14" t="s">
        <v>261</v>
      </c>
      <c r="F22" s="24" t="s">
        <v>57</v>
      </c>
      <c r="G22" s="22" t="s">
        <v>58</v>
      </c>
      <c r="H22" s="22" t="s">
        <v>59</v>
      </c>
      <c r="I22" s="23" t="s">
        <v>508</v>
      </c>
      <c r="J22" s="18" t="s">
        <v>243</v>
      </c>
      <c r="K22" s="18"/>
      <c r="L22" s="22" t="s">
        <v>59</v>
      </c>
      <c r="M22" s="23" t="s">
        <v>508</v>
      </c>
      <c r="N22" s="48">
        <v>1032900</v>
      </c>
      <c r="O22" s="13" t="s">
        <v>36</v>
      </c>
      <c r="P22" s="16"/>
      <c r="Q22" s="22" t="s">
        <v>59</v>
      </c>
      <c r="R22" s="23" t="s">
        <v>508</v>
      </c>
      <c r="S22" s="48">
        <v>1033000</v>
      </c>
    </row>
    <row r="23" spans="1:20">
      <c r="A23" s="14"/>
      <c r="B23" s="14"/>
      <c r="C23" s="14"/>
      <c r="D23" s="14"/>
      <c r="E23" s="14"/>
      <c r="F23" s="25"/>
      <c r="G23" s="26"/>
      <c r="H23" s="16"/>
      <c r="I23" s="18"/>
      <c r="J23" s="18"/>
      <c r="K23" s="18"/>
      <c r="L23" s="16"/>
      <c r="M23" s="16"/>
      <c r="N23" s="16"/>
      <c r="O23" s="13"/>
      <c r="P23" s="16"/>
      <c r="Q23" s="16"/>
      <c r="R23" s="23"/>
      <c r="S23" s="16"/>
    </row>
    <row r="24" spans="1:20" ht="76.5">
      <c r="A24" s="14">
        <v>7</v>
      </c>
      <c r="B24" s="14" t="s">
        <v>256</v>
      </c>
      <c r="C24" s="14" t="s">
        <v>256</v>
      </c>
      <c r="D24" s="14">
        <v>2</v>
      </c>
      <c r="E24" s="14" t="s">
        <v>427</v>
      </c>
      <c r="F24" s="40" t="s">
        <v>60</v>
      </c>
      <c r="G24" s="25" t="s">
        <v>61</v>
      </c>
      <c r="H24" s="16"/>
      <c r="I24" s="18"/>
      <c r="J24" s="18" t="s">
        <v>243</v>
      </c>
      <c r="K24" s="18"/>
      <c r="L24" s="16"/>
      <c r="M24" s="16"/>
      <c r="N24" s="118">
        <f>SUM(N25:N27)</f>
        <v>79095900</v>
      </c>
      <c r="O24" s="13" t="s">
        <v>36</v>
      </c>
      <c r="P24" s="16"/>
      <c r="Q24" s="16"/>
      <c r="R24" s="23"/>
      <c r="S24" s="118">
        <f>SUM(S25:S27)</f>
        <v>84595900</v>
      </c>
      <c r="T24" s="47"/>
    </row>
    <row r="25" spans="1:20" ht="178.5">
      <c r="A25" s="14">
        <v>7</v>
      </c>
      <c r="B25" s="14" t="s">
        <v>256</v>
      </c>
      <c r="C25" s="14" t="s">
        <v>256</v>
      </c>
      <c r="D25" s="14">
        <v>2</v>
      </c>
      <c r="E25" s="14" t="s">
        <v>428</v>
      </c>
      <c r="F25" s="28" t="s">
        <v>62</v>
      </c>
      <c r="G25" s="22" t="s">
        <v>63</v>
      </c>
      <c r="H25" s="22" t="s">
        <v>64</v>
      </c>
      <c r="I25" s="23" t="s">
        <v>65</v>
      </c>
      <c r="J25" s="18" t="s">
        <v>243</v>
      </c>
      <c r="K25" s="18"/>
      <c r="L25" s="22" t="s">
        <v>64</v>
      </c>
      <c r="M25" s="16" t="s">
        <v>65</v>
      </c>
      <c r="N25" s="16">
        <v>2500000</v>
      </c>
      <c r="O25" s="13" t="s">
        <v>36</v>
      </c>
      <c r="P25" s="16"/>
      <c r="Q25" s="22" t="s">
        <v>64</v>
      </c>
      <c r="R25" s="23" t="s">
        <v>65</v>
      </c>
      <c r="S25" s="16">
        <v>5000000</v>
      </c>
      <c r="T25" s="47" t="s">
        <v>287</v>
      </c>
    </row>
    <row r="26" spans="1:20" ht="127.5">
      <c r="A26" s="14">
        <v>7</v>
      </c>
      <c r="B26" s="14" t="s">
        <v>256</v>
      </c>
      <c r="C26" s="14" t="s">
        <v>256</v>
      </c>
      <c r="D26" s="14">
        <v>2</v>
      </c>
      <c r="E26" s="14" t="s">
        <v>429</v>
      </c>
      <c r="F26" s="29" t="s">
        <v>66</v>
      </c>
      <c r="G26" s="22" t="s">
        <v>67</v>
      </c>
      <c r="H26" s="22" t="s">
        <v>68</v>
      </c>
      <c r="I26" s="18" t="s">
        <v>65</v>
      </c>
      <c r="J26" s="18" t="s">
        <v>243</v>
      </c>
      <c r="K26" s="18"/>
      <c r="L26" s="22" t="s">
        <v>68</v>
      </c>
      <c r="M26" s="18" t="s">
        <v>65</v>
      </c>
      <c r="N26" s="16">
        <v>5495600</v>
      </c>
      <c r="O26" s="13" t="s">
        <v>36</v>
      </c>
      <c r="P26" s="16"/>
      <c r="Q26" s="22" t="s">
        <v>68</v>
      </c>
      <c r="R26" s="18" t="s">
        <v>65</v>
      </c>
      <c r="S26" s="16">
        <v>5495600</v>
      </c>
    </row>
    <row r="27" spans="1:20" ht="102">
      <c r="A27" s="14">
        <v>7</v>
      </c>
      <c r="B27" s="14" t="s">
        <v>256</v>
      </c>
      <c r="C27" s="14" t="s">
        <v>256</v>
      </c>
      <c r="D27" s="14">
        <v>2</v>
      </c>
      <c r="E27" s="14" t="s">
        <v>430</v>
      </c>
      <c r="F27" s="29" t="s">
        <v>69</v>
      </c>
      <c r="G27" s="22" t="s">
        <v>70</v>
      </c>
      <c r="H27" s="22" t="s">
        <v>71</v>
      </c>
      <c r="I27" s="18" t="s">
        <v>509</v>
      </c>
      <c r="J27" s="18" t="s">
        <v>243</v>
      </c>
      <c r="K27" s="18"/>
      <c r="L27" s="22" t="s">
        <v>71</v>
      </c>
      <c r="M27" s="18" t="s">
        <v>509</v>
      </c>
      <c r="N27" s="16">
        <v>71100300</v>
      </c>
      <c r="O27" s="13" t="s">
        <v>36</v>
      </c>
      <c r="P27" s="16"/>
      <c r="Q27" s="22" t="s">
        <v>71</v>
      </c>
      <c r="R27" s="18" t="s">
        <v>509</v>
      </c>
      <c r="S27" s="16">
        <v>74100300</v>
      </c>
      <c r="T27" s="47" t="s">
        <v>303</v>
      </c>
    </row>
    <row r="28" spans="1:20">
      <c r="A28" s="14"/>
      <c r="B28" s="14"/>
      <c r="C28" s="14"/>
      <c r="D28" s="14"/>
      <c r="E28" s="14"/>
      <c r="F28" s="21"/>
      <c r="G28" s="26"/>
      <c r="H28" s="16"/>
      <c r="I28" s="18"/>
      <c r="J28" s="18"/>
      <c r="K28" s="18"/>
      <c r="L28" s="16"/>
      <c r="M28" s="16"/>
      <c r="N28" s="16"/>
      <c r="O28" s="13"/>
      <c r="P28" s="16"/>
      <c r="Q28" s="16"/>
      <c r="R28" s="23"/>
      <c r="S28" s="16"/>
    </row>
    <row r="29" spans="1:20" ht="143.25" customHeight="1">
      <c r="A29" s="14">
        <v>7</v>
      </c>
      <c r="B29" s="14" t="s">
        <v>256</v>
      </c>
      <c r="C29" s="14" t="s">
        <v>256</v>
      </c>
      <c r="D29" s="14">
        <v>2</v>
      </c>
      <c r="E29" s="14" t="s">
        <v>431</v>
      </c>
      <c r="F29" s="25" t="s">
        <v>73</v>
      </c>
      <c r="G29" s="25" t="s">
        <v>74</v>
      </c>
      <c r="H29" s="16"/>
      <c r="I29" s="18"/>
      <c r="J29" s="18" t="s">
        <v>243</v>
      </c>
      <c r="K29" s="18"/>
      <c r="L29" s="16"/>
      <c r="M29" s="16"/>
      <c r="N29" s="118">
        <f>SUM(N30:N34)</f>
        <v>157125000</v>
      </c>
      <c r="O29" s="13" t="s">
        <v>36</v>
      </c>
      <c r="P29" s="16"/>
      <c r="Q29" s="16"/>
      <c r="R29" s="23"/>
      <c r="S29" s="118">
        <f>SUM(S30:S34)</f>
        <v>162125000</v>
      </c>
    </row>
    <row r="30" spans="1:20" ht="140.25">
      <c r="A30" s="14">
        <v>7</v>
      </c>
      <c r="B30" s="14" t="s">
        <v>256</v>
      </c>
      <c r="C30" s="14" t="s">
        <v>256</v>
      </c>
      <c r="D30" s="14">
        <v>2</v>
      </c>
      <c r="E30" s="14" t="s">
        <v>432</v>
      </c>
      <c r="F30" s="45" t="s">
        <v>75</v>
      </c>
      <c r="G30" s="22" t="s">
        <v>76</v>
      </c>
      <c r="H30" s="22" t="s">
        <v>77</v>
      </c>
      <c r="I30" s="18" t="s">
        <v>304</v>
      </c>
      <c r="J30" s="18" t="s">
        <v>243</v>
      </c>
      <c r="K30" s="18"/>
      <c r="L30" s="22" t="s">
        <v>77</v>
      </c>
      <c r="M30" s="16" t="s">
        <v>304</v>
      </c>
      <c r="N30" s="48">
        <v>50500000</v>
      </c>
      <c r="O30" s="13" t="s">
        <v>36</v>
      </c>
      <c r="P30" s="16"/>
      <c r="Q30" s="22" t="s">
        <v>77</v>
      </c>
      <c r="R30" s="23" t="s">
        <v>304</v>
      </c>
      <c r="S30" s="16">
        <v>53000000</v>
      </c>
      <c r="T30" s="47" t="s">
        <v>305</v>
      </c>
    </row>
    <row r="31" spans="1:20" ht="76.5">
      <c r="A31" s="14">
        <v>7</v>
      </c>
      <c r="B31" s="14" t="s">
        <v>256</v>
      </c>
      <c r="C31" s="14" t="s">
        <v>256</v>
      </c>
      <c r="D31" s="14">
        <v>2</v>
      </c>
      <c r="E31" s="14" t="s">
        <v>433</v>
      </c>
      <c r="F31" s="44" t="s">
        <v>78</v>
      </c>
      <c r="G31" s="22" t="s">
        <v>79</v>
      </c>
      <c r="H31" s="22" t="s">
        <v>80</v>
      </c>
      <c r="I31" s="18" t="s">
        <v>306</v>
      </c>
      <c r="J31" s="18" t="s">
        <v>243</v>
      </c>
      <c r="K31" s="18"/>
      <c r="L31" s="22" t="s">
        <v>80</v>
      </c>
      <c r="M31" s="16" t="s">
        <v>306</v>
      </c>
      <c r="N31" s="48">
        <v>16000000</v>
      </c>
      <c r="O31" s="13" t="s">
        <v>36</v>
      </c>
      <c r="P31" s="16"/>
      <c r="Q31" s="22" t="s">
        <v>80</v>
      </c>
      <c r="R31" s="23" t="s">
        <v>306</v>
      </c>
      <c r="S31" s="48">
        <v>16000000</v>
      </c>
      <c r="T31" s="47" t="s">
        <v>307</v>
      </c>
    </row>
    <row r="32" spans="1:20" ht="114.75">
      <c r="A32" s="14">
        <v>7</v>
      </c>
      <c r="B32" s="14" t="s">
        <v>256</v>
      </c>
      <c r="C32" s="14" t="s">
        <v>256</v>
      </c>
      <c r="D32" s="14">
        <v>2</v>
      </c>
      <c r="E32" s="14" t="s">
        <v>434</v>
      </c>
      <c r="F32" s="29" t="s">
        <v>81</v>
      </c>
      <c r="G32" s="22" t="s">
        <v>82</v>
      </c>
      <c r="H32" s="22" t="s">
        <v>83</v>
      </c>
      <c r="I32" s="18" t="s">
        <v>299</v>
      </c>
      <c r="J32" s="18" t="s">
        <v>243</v>
      </c>
      <c r="K32" s="18"/>
      <c r="L32" s="22" t="s">
        <v>83</v>
      </c>
      <c r="M32" s="18" t="s">
        <v>299</v>
      </c>
      <c r="N32" s="16">
        <v>45125000</v>
      </c>
      <c r="O32" s="13" t="s">
        <v>36</v>
      </c>
      <c r="P32" s="16"/>
      <c r="Q32" s="22" t="s">
        <v>83</v>
      </c>
      <c r="R32" s="23" t="s">
        <v>87</v>
      </c>
      <c r="S32" s="16">
        <v>45125000</v>
      </c>
      <c r="T32" s="47" t="s">
        <v>246</v>
      </c>
    </row>
    <row r="33" spans="1:20" ht="102">
      <c r="A33" s="14">
        <v>7</v>
      </c>
      <c r="B33" s="14" t="s">
        <v>256</v>
      </c>
      <c r="C33" s="14" t="s">
        <v>256</v>
      </c>
      <c r="D33" s="14">
        <v>2</v>
      </c>
      <c r="E33" s="14" t="s">
        <v>435</v>
      </c>
      <c r="F33" s="44" t="s">
        <v>84</v>
      </c>
      <c r="G33" s="22" t="s">
        <v>85</v>
      </c>
      <c r="H33" s="22" t="s">
        <v>86</v>
      </c>
      <c r="I33" s="18" t="s">
        <v>299</v>
      </c>
      <c r="J33" s="18" t="s">
        <v>243</v>
      </c>
      <c r="K33" s="18"/>
      <c r="L33" s="22" t="s">
        <v>86</v>
      </c>
      <c r="M33" s="16" t="s">
        <v>299</v>
      </c>
      <c r="N33" s="16">
        <v>16000000</v>
      </c>
      <c r="O33" s="13" t="s">
        <v>36</v>
      </c>
      <c r="P33" s="16"/>
      <c r="Q33" s="22" t="s">
        <v>86</v>
      </c>
      <c r="R33" s="23" t="s">
        <v>299</v>
      </c>
      <c r="S33" s="16">
        <v>16000000</v>
      </c>
      <c r="T33" s="47" t="s">
        <v>298</v>
      </c>
    </row>
    <row r="34" spans="1:20" ht="216.75">
      <c r="A34" s="14">
        <v>7</v>
      </c>
      <c r="B34" s="14" t="s">
        <v>256</v>
      </c>
      <c r="C34" s="14" t="s">
        <v>256</v>
      </c>
      <c r="D34" s="14">
        <v>2</v>
      </c>
      <c r="E34" s="14" t="s">
        <v>436</v>
      </c>
      <c r="F34" s="24" t="s">
        <v>88</v>
      </c>
      <c r="G34" s="22" t="s">
        <v>89</v>
      </c>
      <c r="H34" s="22" t="s">
        <v>90</v>
      </c>
      <c r="I34" s="18" t="s">
        <v>72</v>
      </c>
      <c r="J34" s="18" t="s">
        <v>243</v>
      </c>
      <c r="K34" s="18"/>
      <c r="L34" s="22" t="s">
        <v>90</v>
      </c>
      <c r="M34" s="18" t="s">
        <v>72</v>
      </c>
      <c r="N34" s="16">
        <v>29500000</v>
      </c>
      <c r="O34" s="13" t="s">
        <v>36</v>
      </c>
      <c r="P34" s="16"/>
      <c r="Q34" s="22" t="s">
        <v>90</v>
      </c>
      <c r="R34" s="23" t="s">
        <v>309</v>
      </c>
      <c r="S34" s="16">
        <v>32000000</v>
      </c>
      <c r="T34" s="47" t="s">
        <v>308</v>
      </c>
    </row>
    <row r="35" spans="1:20">
      <c r="A35" s="14"/>
      <c r="B35" s="14"/>
      <c r="C35" s="14"/>
      <c r="D35" s="14"/>
      <c r="E35" s="14"/>
      <c r="F35" s="25"/>
      <c r="G35" s="26"/>
      <c r="H35" s="16"/>
      <c r="I35" s="18"/>
      <c r="J35" s="18"/>
      <c r="K35" s="18"/>
      <c r="L35" s="16"/>
      <c r="M35" s="16"/>
      <c r="N35" s="16"/>
      <c r="O35" s="13"/>
      <c r="P35" s="16"/>
      <c r="Q35" s="16"/>
      <c r="R35" s="23"/>
      <c r="S35" s="16"/>
    </row>
    <row r="36" spans="1:20" ht="114.75">
      <c r="A36" s="14">
        <v>7</v>
      </c>
      <c r="B36" s="14" t="s">
        <v>256</v>
      </c>
      <c r="C36" s="14" t="s">
        <v>256</v>
      </c>
      <c r="D36" s="14">
        <v>2</v>
      </c>
      <c r="E36" s="14" t="s">
        <v>437</v>
      </c>
      <c r="F36" s="25" t="s">
        <v>91</v>
      </c>
      <c r="G36" s="25" t="s">
        <v>92</v>
      </c>
      <c r="H36" s="16"/>
      <c r="I36" s="18"/>
      <c r="J36" s="18" t="s">
        <v>243</v>
      </c>
      <c r="K36" s="18"/>
      <c r="L36" s="16"/>
      <c r="M36" s="16"/>
      <c r="N36" s="118">
        <f>N37+N38</f>
        <v>112587556</v>
      </c>
      <c r="O36" s="13" t="s">
        <v>36</v>
      </c>
      <c r="P36" s="16"/>
      <c r="Q36" s="16"/>
      <c r="R36" s="23"/>
      <c r="S36" s="118">
        <f>S37+S38</f>
        <v>112587556</v>
      </c>
    </row>
    <row r="37" spans="1:20" ht="165.75">
      <c r="A37" s="14">
        <v>7</v>
      </c>
      <c r="B37" s="14" t="s">
        <v>256</v>
      </c>
      <c r="C37" s="14" t="s">
        <v>256</v>
      </c>
      <c r="D37" s="14">
        <v>2</v>
      </c>
      <c r="E37" s="14" t="s">
        <v>438</v>
      </c>
      <c r="F37" s="28" t="s">
        <v>93</v>
      </c>
      <c r="G37" s="22" t="s">
        <v>94</v>
      </c>
      <c r="H37" s="22" t="s">
        <v>95</v>
      </c>
      <c r="I37" s="18" t="s">
        <v>245</v>
      </c>
      <c r="J37" s="18" t="s">
        <v>243</v>
      </c>
      <c r="K37" s="18"/>
      <c r="L37" s="22" t="s">
        <v>95</v>
      </c>
      <c r="M37" s="16" t="s">
        <v>245</v>
      </c>
      <c r="N37" s="16">
        <v>13300000</v>
      </c>
      <c r="O37" s="13" t="s">
        <v>36</v>
      </c>
      <c r="P37" s="16"/>
      <c r="Q37" s="22" t="s">
        <v>95</v>
      </c>
      <c r="R37" s="23" t="s">
        <v>245</v>
      </c>
      <c r="S37" s="16">
        <v>13300000</v>
      </c>
    </row>
    <row r="38" spans="1:20" ht="153">
      <c r="A38" s="14">
        <v>7</v>
      </c>
      <c r="B38" s="14" t="s">
        <v>256</v>
      </c>
      <c r="C38" s="14" t="s">
        <v>256</v>
      </c>
      <c r="D38" s="14">
        <v>2</v>
      </c>
      <c r="E38" s="14" t="s">
        <v>440</v>
      </c>
      <c r="F38" s="21" t="s">
        <v>96</v>
      </c>
      <c r="G38" s="22" t="s">
        <v>97</v>
      </c>
      <c r="H38" s="22" t="s">
        <v>98</v>
      </c>
      <c r="I38" s="18" t="s">
        <v>245</v>
      </c>
      <c r="J38" s="18" t="s">
        <v>243</v>
      </c>
      <c r="K38" s="18"/>
      <c r="L38" s="22" t="s">
        <v>98</v>
      </c>
      <c r="M38" s="16" t="s">
        <v>245</v>
      </c>
      <c r="N38" s="16">
        <v>99287556</v>
      </c>
      <c r="O38" s="13" t="s">
        <v>36</v>
      </c>
      <c r="P38" s="16"/>
      <c r="Q38" s="22" t="s">
        <v>98</v>
      </c>
      <c r="R38" s="23" t="s">
        <v>245</v>
      </c>
      <c r="S38" s="16">
        <v>99287556</v>
      </c>
      <c r="T38" s="47" t="s">
        <v>360</v>
      </c>
    </row>
    <row r="39" spans="1:20">
      <c r="A39" s="14"/>
      <c r="B39" s="14"/>
      <c r="C39" s="14"/>
      <c r="D39" s="14"/>
      <c r="E39" s="14"/>
      <c r="F39" s="25"/>
      <c r="G39" s="26"/>
      <c r="H39" s="16"/>
      <c r="I39" s="18"/>
      <c r="J39" s="18"/>
      <c r="K39" s="18"/>
      <c r="L39" s="16"/>
      <c r="M39" s="16"/>
      <c r="N39" s="16"/>
      <c r="O39" s="13"/>
      <c r="P39" s="16"/>
      <c r="Q39" s="16"/>
      <c r="R39" s="23"/>
      <c r="S39" s="16"/>
    </row>
    <row r="40" spans="1:20" ht="153">
      <c r="A40" s="14">
        <v>7</v>
      </c>
      <c r="B40" s="14" t="s">
        <v>256</v>
      </c>
      <c r="C40" s="14" t="s">
        <v>256</v>
      </c>
      <c r="D40" s="14">
        <v>2</v>
      </c>
      <c r="E40" s="14" t="s">
        <v>439</v>
      </c>
      <c r="F40" s="25" t="s">
        <v>100</v>
      </c>
      <c r="G40" s="25" t="s">
        <v>101</v>
      </c>
      <c r="H40" s="16"/>
      <c r="I40" s="18"/>
      <c r="J40" s="18" t="s">
        <v>243</v>
      </c>
      <c r="K40" s="18"/>
      <c r="L40" s="16"/>
      <c r="M40" s="16"/>
      <c r="N40" s="118">
        <f>SUM(N41:N43)</f>
        <v>71238600</v>
      </c>
      <c r="O40" s="13" t="s">
        <v>36</v>
      </c>
      <c r="P40" s="16"/>
      <c r="Q40" s="16"/>
      <c r="R40" s="23"/>
      <c r="S40" s="306">
        <v>99287556</v>
      </c>
    </row>
    <row r="41" spans="1:20" ht="191.25">
      <c r="A41" s="14">
        <v>7</v>
      </c>
      <c r="B41" s="14" t="s">
        <v>256</v>
      </c>
      <c r="C41" s="14" t="s">
        <v>256</v>
      </c>
      <c r="D41" s="14">
        <v>2</v>
      </c>
      <c r="E41" s="14" t="s">
        <v>441</v>
      </c>
      <c r="F41" s="28" t="s">
        <v>102</v>
      </c>
      <c r="G41" s="22" t="s">
        <v>103</v>
      </c>
      <c r="H41" s="22" t="s">
        <v>104</v>
      </c>
      <c r="I41" s="18" t="s">
        <v>105</v>
      </c>
      <c r="J41" s="18" t="s">
        <v>243</v>
      </c>
      <c r="K41" s="18"/>
      <c r="L41" s="22" t="s">
        <v>104</v>
      </c>
      <c r="M41" s="16" t="s">
        <v>105</v>
      </c>
      <c r="N41" s="48">
        <v>13658600</v>
      </c>
      <c r="O41" s="13" t="s">
        <v>36</v>
      </c>
      <c r="P41" s="16"/>
      <c r="Q41" s="22" t="s">
        <v>104</v>
      </c>
      <c r="R41" s="23" t="s">
        <v>105</v>
      </c>
      <c r="S41" s="48">
        <v>13658600</v>
      </c>
      <c r="T41" s="47" t="s">
        <v>247</v>
      </c>
    </row>
    <row r="42" spans="1:20" ht="140.25">
      <c r="A42" s="14">
        <v>7</v>
      </c>
      <c r="B42" s="14" t="s">
        <v>256</v>
      </c>
      <c r="C42" s="14" t="s">
        <v>256</v>
      </c>
      <c r="D42" s="14">
        <v>2</v>
      </c>
      <c r="E42" s="14" t="s">
        <v>442</v>
      </c>
      <c r="F42" s="29" t="s">
        <v>106</v>
      </c>
      <c r="G42" s="22" t="s">
        <v>107</v>
      </c>
      <c r="H42" s="22" t="s">
        <v>108</v>
      </c>
      <c r="I42" s="18" t="s">
        <v>109</v>
      </c>
      <c r="J42" s="18" t="s">
        <v>243</v>
      </c>
      <c r="K42" s="18"/>
      <c r="L42" s="22" t="s">
        <v>108</v>
      </c>
      <c r="M42" s="16" t="s">
        <v>109</v>
      </c>
      <c r="N42" s="16">
        <v>45580000</v>
      </c>
      <c r="O42" s="13" t="s">
        <v>36</v>
      </c>
      <c r="P42" s="16"/>
      <c r="Q42" s="22" t="s">
        <v>108</v>
      </c>
      <c r="R42" s="23" t="s">
        <v>109</v>
      </c>
      <c r="S42" s="16">
        <v>58180000</v>
      </c>
    </row>
    <row r="43" spans="1:20" ht="191.25">
      <c r="A43" s="14">
        <v>7</v>
      </c>
      <c r="B43" s="14" t="s">
        <v>256</v>
      </c>
      <c r="C43" s="14" t="s">
        <v>256</v>
      </c>
      <c r="D43" s="14">
        <v>2</v>
      </c>
      <c r="E43" s="14" t="s">
        <v>443</v>
      </c>
      <c r="F43" s="24" t="s">
        <v>110</v>
      </c>
      <c r="G43" s="22" t="s">
        <v>111</v>
      </c>
      <c r="H43" s="22" t="s">
        <v>112</v>
      </c>
      <c r="I43" s="18"/>
      <c r="J43" s="18" t="s">
        <v>243</v>
      </c>
      <c r="K43" s="18"/>
      <c r="L43" s="22" t="s">
        <v>112</v>
      </c>
      <c r="M43" s="16"/>
      <c r="N43" s="16">
        <v>12000000</v>
      </c>
      <c r="O43" s="13" t="s">
        <v>36</v>
      </c>
      <c r="P43" s="16"/>
      <c r="Q43" s="22" t="s">
        <v>112</v>
      </c>
      <c r="R43" s="23"/>
      <c r="S43" s="16">
        <v>12000000</v>
      </c>
    </row>
    <row r="44" spans="1:20">
      <c r="A44" s="14"/>
      <c r="B44" s="14"/>
      <c r="C44" s="14"/>
      <c r="D44" s="14"/>
      <c r="E44" s="14"/>
      <c r="F44" s="27"/>
      <c r="G44" s="16"/>
      <c r="H44" s="16"/>
      <c r="I44" s="18"/>
      <c r="J44" s="18"/>
      <c r="K44" s="18"/>
      <c r="L44" s="16"/>
      <c r="M44" s="16"/>
      <c r="N44" s="16"/>
      <c r="O44" s="13"/>
      <c r="P44" s="16"/>
      <c r="Q44" s="16"/>
      <c r="R44" s="23"/>
      <c r="S44" s="16"/>
    </row>
    <row r="45" spans="1:20" ht="140.25">
      <c r="A45" s="14">
        <v>7</v>
      </c>
      <c r="B45" s="14" t="s">
        <v>256</v>
      </c>
      <c r="C45" s="14" t="s">
        <v>444</v>
      </c>
      <c r="D45" s="14"/>
      <c r="E45" s="14"/>
      <c r="F45" s="41" t="s">
        <v>113</v>
      </c>
      <c r="G45" s="30" t="s">
        <v>114</v>
      </c>
      <c r="H45" s="16"/>
      <c r="I45" s="18"/>
      <c r="J45" s="18" t="s">
        <v>243</v>
      </c>
      <c r="K45" s="17" t="s">
        <v>39</v>
      </c>
      <c r="L45" s="16"/>
      <c r="M45" s="16"/>
      <c r="N45" s="119">
        <f>N46+N50</f>
        <v>135893400</v>
      </c>
      <c r="O45" s="13" t="s">
        <v>36</v>
      </c>
      <c r="P45" s="16"/>
      <c r="Q45" s="30" t="s">
        <v>114</v>
      </c>
      <c r="R45" s="19" t="s">
        <v>39</v>
      </c>
      <c r="S45" s="119">
        <f>S46+S50</f>
        <v>140014900</v>
      </c>
      <c r="T45" s="1">
        <f>S46+S50</f>
        <v>140014900</v>
      </c>
    </row>
    <row r="46" spans="1:20" ht="127.5">
      <c r="A46" s="14">
        <v>7</v>
      </c>
      <c r="B46" s="14" t="s">
        <v>256</v>
      </c>
      <c r="C46" s="14" t="s">
        <v>444</v>
      </c>
      <c r="D46" s="14">
        <v>2</v>
      </c>
      <c r="E46" s="14" t="s">
        <v>445</v>
      </c>
      <c r="F46" s="42" t="s">
        <v>115</v>
      </c>
      <c r="G46" s="30" t="s">
        <v>116</v>
      </c>
      <c r="H46" s="16"/>
      <c r="I46" s="18"/>
      <c r="J46" s="18" t="s">
        <v>243</v>
      </c>
      <c r="K46" s="18"/>
      <c r="L46" s="16"/>
      <c r="M46" s="16"/>
      <c r="N46" s="118">
        <f>N47+N48+N49</f>
        <v>115893400</v>
      </c>
      <c r="O46" s="13" t="s">
        <v>36</v>
      </c>
      <c r="P46" s="16"/>
      <c r="Q46" s="16"/>
      <c r="R46" s="23"/>
      <c r="S46" s="118">
        <f>SUM(S47:S49)</f>
        <v>120014900</v>
      </c>
    </row>
    <row r="47" spans="1:20" ht="144" customHeight="1">
      <c r="A47" s="14">
        <v>7</v>
      </c>
      <c r="B47" s="14" t="s">
        <v>256</v>
      </c>
      <c r="C47" s="14" t="s">
        <v>444</v>
      </c>
      <c r="D47" s="14">
        <v>2</v>
      </c>
      <c r="E47" s="14" t="s">
        <v>446</v>
      </c>
      <c r="F47" s="27" t="s">
        <v>117</v>
      </c>
      <c r="G47" s="143" t="s">
        <v>118</v>
      </c>
      <c r="H47" s="142" t="s">
        <v>119</v>
      </c>
      <c r="I47" s="18" t="s">
        <v>120</v>
      </c>
      <c r="J47" s="18" t="s">
        <v>243</v>
      </c>
      <c r="K47" s="18"/>
      <c r="L47" s="142" t="s">
        <v>119</v>
      </c>
      <c r="M47" s="16" t="s">
        <v>120</v>
      </c>
      <c r="N47" s="48">
        <v>9100000</v>
      </c>
      <c r="O47" s="13" t="s">
        <v>36</v>
      </c>
      <c r="P47" s="16"/>
      <c r="Q47" s="22" t="s">
        <v>119</v>
      </c>
      <c r="R47" s="23" t="s">
        <v>120</v>
      </c>
      <c r="S47" s="48">
        <v>9100000</v>
      </c>
      <c r="T47" t="e">
        <f>- siak masuk di gaji THL</f>
        <v>#NAME?</v>
      </c>
    </row>
    <row r="48" spans="1:20" ht="153">
      <c r="A48" s="14">
        <v>7</v>
      </c>
      <c r="B48" s="14" t="s">
        <v>256</v>
      </c>
      <c r="C48" s="14" t="s">
        <v>444</v>
      </c>
      <c r="D48" s="14">
        <v>2</v>
      </c>
      <c r="E48" s="14" t="s">
        <v>447</v>
      </c>
      <c r="F48" s="24" t="s">
        <v>121</v>
      </c>
      <c r="G48" s="22" t="s">
        <v>122</v>
      </c>
      <c r="H48" s="22" t="s">
        <v>123</v>
      </c>
      <c r="I48" s="18" t="s">
        <v>124</v>
      </c>
      <c r="J48" s="18" t="s">
        <v>243</v>
      </c>
      <c r="K48" s="18"/>
      <c r="L48" s="22" t="s">
        <v>123</v>
      </c>
      <c r="M48" s="16" t="s">
        <v>124</v>
      </c>
      <c r="N48" s="16">
        <v>914900</v>
      </c>
      <c r="O48" s="13" t="s">
        <v>36</v>
      </c>
      <c r="P48" s="16"/>
      <c r="Q48" s="22" t="s">
        <v>123</v>
      </c>
      <c r="R48" s="23" t="s">
        <v>124</v>
      </c>
      <c r="S48" s="16">
        <v>914900</v>
      </c>
    </row>
    <row r="49" spans="1:19" ht="165.75">
      <c r="A49" s="14">
        <v>7</v>
      </c>
      <c r="B49" s="14" t="s">
        <v>256</v>
      </c>
      <c r="C49" s="14" t="s">
        <v>444</v>
      </c>
      <c r="D49" s="14">
        <v>2</v>
      </c>
      <c r="E49" s="14" t="s">
        <v>448</v>
      </c>
      <c r="F49" s="29" t="s">
        <v>125</v>
      </c>
      <c r="G49" s="22" t="s">
        <v>126</v>
      </c>
      <c r="H49" s="22" t="s">
        <v>127</v>
      </c>
      <c r="I49" s="18" t="s">
        <v>120</v>
      </c>
      <c r="J49" s="18" t="s">
        <v>243</v>
      </c>
      <c r="K49" s="18"/>
      <c r="L49" s="22" t="s">
        <v>127</v>
      </c>
      <c r="M49" s="16" t="s">
        <v>120</v>
      </c>
      <c r="N49" s="16">
        <v>105878500</v>
      </c>
      <c r="O49" s="13" t="s">
        <v>36</v>
      </c>
      <c r="P49" s="16"/>
      <c r="Q49" s="22" t="s">
        <v>127</v>
      </c>
      <c r="R49" s="23" t="s">
        <v>120</v>
      </c>
      <c r="S49" s="16">
        <v>110000000</v>
      </c>
    </row>
    <row r="50" spans="1:19" ht="114.75" customHeight="1">
      <c r="A50" s="14">
        <v>7</v>
      </c>
      <c r="B50" s="14" t="s">
        <v>256</v>
      </c>
      <c r="C50" s="14" t="s">
        <v>444</v>
      </c>
      <c r="D50" s="14">
        <v>2</v>
      </c>
      <c r="E50" s="14" t="s">
        <v>461</v>
      </c>
      <c r="F50" s="146" t="s">
        <v>459</v>
      </c>
      <c r="G50" s="30" t="s">
        <v>462</v>
      </c>
      <c r="H50" s="144"/>
      <c r="I50" s="18"/>
      <c r="J50" s="18" t="s">
        <v>243</v>
      </c>
      <c r="K50" s="18"/>
      <c r="L50" s="144"/>
      <c r="M50" s="16"/>
      <c r="N50" s="118">
        <f>N51</f>
        <v>20000000</v>
      </c>
      <c r="O50" s="13"/>
      <c r="P50" s="16"/>
      <c r="Q50" s="144"/>
      <c r="R50" s="23"/>
      <c r="S50" s="118">
        <f>S51</f>
        <v>20000000</v>
      </c>
    </row>
    <row r="51" spans="1:19" ht="165.75">
      <c r="A51" s="14"/>
      <c r="B51" s="14"/>
      <c r="C51" s="14"/>
      <c r="D51" s="14"/>
      <c r="E51" s="14"/>
      <c r="F51" s="145" t="s">
        <v>460</v>
      </c>
      <c r="G51" s="30" t="s">
        <v>463</v>
      </c>
      <c r="H51" s="38" t="s">
        <v>464</v>
      </c>
      <c r="I51" s="18"/>
      <c r="J51" s="18" t="s">
        <v>243</v>
      </c>
      <c r="K51" s="18"/>
      <c r="L51" s="16"/>
      <c r="M51" s="16"/>
      <c r="N51" s="16">
        <v>20000000</v>
      </c>
      <c r="O51" s="13"/>
      <c r="P51" s="16"/>
      <c r="Q51" s="16"/>
      <c r="R51" s="23"/>
      <c r="S51" s="16">
        <v>20000000</v>
      </c>
    </row>
    <row r="52" spans="1:19" ht="127.5">
      <c r="A52" s="14">
        <v>7</v>
      </c>
      <c r="B52" s="14" t="s">
        <v>256</v>
      </c>
      <c r="C52" s="14" t="s">
        <v>449</v>
      </c>
      <c r="D52" s="14"/>
      <c r="E52" s="14"/>
      <c r="F52" s="41" t="s">
        <v>128</v>
      </c>
      <c r="G52" s="30" t="s">
        <v>129</v>
      </c>
      <c r="H52" s="16"/>
      <c r="I52" s="18"/>
      <c r="J52" s="18" t="s">
        <v>243</v>
      </c>
      <c r="K52" s="17" t="s">
        <v>39</v>
      </c>
      <c r="L52" s="16"/>
      <c r="M52" s="16"/>
      <c r="N52" s="119">
        <f>N53</f>
        <v>1725200</v>
      </c>
      <c r="O52" s="13" t="s">
        <v>36</v>
      </c>
      <c r="P52" s="16"/>
      <c r="Q52" s="30" t="s">
        <v>130</v>
      </c>
      <c r="R52" s="19" t="s">
        <v>39</v>
      </c>
      <c r="S52" s="119">
        <f>S53</f>
        <v>3725200</v>
      </c>
    </row>
    <row r="53" spans="1:19" ht="76.5">
      <c r="A53" s="14">
        <v>7</v>
      </c>
      <c r="B53" s="14" t="s">
        <v>256</v>
      </c>
      <c r="C53" s="14" t="s">
        <v>449</v>
      </c>
      <c r="D53" s="14">
        <v>2</v>
      </c>
      <c r="E53" s="14" t="s">
        <v>256</v>
      </c>
      <c r="F53" s="43" t="s">
        <v>131</v>
      </c>
      <c r="G53" s="31" t="s">
        <v>132</v>
      </c>
      <c r="H53" s="16"/>
      <c r="I53" s="18"/>
      <c r="J53" s="18" t="s">
        <v>243</v>
      </c>
      <c r="K53" s="18"/>
      <c r="L53" s="16"/>
      <c r="M53" s="16"/>
      <c r="N53" s="118">
        <f>N54</f>
        <v>1725200</v>
      </c>
      <c r="O53" s="13" t="s">
        <v>36</v>
      </c>
      <c r="P53" s="16"/>
      <c r="Q53" s="16"/>
      <c r="R53" s="23"/>
      <c r="S53" s="118">
        <f>S54</f>
        <v>3725200</v>
      </c>
    </row>
    <row r="54" spans="1:19" ht="204">
      <c r="A54" s="14">
        <v>7</v>
      </c>
      <c r="B54" s="14" t="s">
        <v>256</v>
      </c>
      <c r="C54" s="14" t="s">
        <v>449</v>
      </c>
      <c r="D54" s="14">
        <v>2</v>
      </c>
      <c r="E54" s="14" t="s">
        <v>257</v>
      </c>
      <c r="F54" s="32" t="s">
        <v>133</v>
      </c>
      <c r="G54" s="22" t="s">
        <v>134</v>
      </c>
      <c r="H54" s="22" t="s">
        <v>135</v>
      </c>
      <c r="I54" s="18" t="s">
        <v>136</v>
      </c>
      <c r="J54" s="18" t="s">
        <v>243</v>
      </c>
      <c r="K54" s="18"/>
      <c r="L54" s="22" t="s">
        <v>135</v>
      </c>
      <c r="M54" s="27" t="s">
        <v>136</v>
      </c>
      <c r="N54" s="16">
        <v>1725200</v>
      </c>
      <c r="O54" s="13" t="s">
        <v>36</v>
      </c>
      <c r="P54" s="16"/>
      <c r="Q54" s="22" t="s">
        <v>135</v>
      </c>
      <c r="R54" s="38" t="s">
        <v>136</v>
      </c>
      <c r="S54" s="16">
        <v>3725200</v>
      </c>
    </row>
    <row r="55" spans="1:19">
      <c r="A55" s="14"/>
      <c r="B55" s="14"/>
      <c r="C55" s="14"/>
      <c r="D55" s="14"/>
      <c r="E55" s="14"/>
      <c r="F55" s="27"/>
      <c r="G55" s="16"/>
      <c r="H55" s="16"/>
      <c r="I55" s="18"/>
      <c r="J55" s="18"/>
      <c r="K55" s="18"/>
      <c r="L55" s="16"/>
      <c r="M55" s="16"/>
      <c r="N55" s="16"/>
      <c r="O55" s="13"/>
      <c r="P55" s="16"/>
      <c r="Q55" s="16"/>
      <c r="R55" s="23"/>
      <c r="S55" s="16"/>
    </row>
    <row r="56" spans="1:19" ht="127.5">
      <c r="A56" s="14">
        <v>7</v>
      </c>
      <c r="B56" s="14" t="s">
        <v>256</v>
      </c>
      <c r="C56" s="14" t="s">
        <v>445</v>
      </c>
      <c r="D56" s="14"/>
      <c r="E56" s="14"/>
      <c r="F56" s="39" t="s">
        <v>137</v>
      </c>
      <c r="G56" s="25" t="s">
        <v>138</v>
      </c>
      <c r="H56" s="16"/>
      <c r="I56" s="18"/>
      <c r="J56" s="18" t="s">
        <v>243</v>
      </c>
      <c r="K56" s="17" t="s">
        <v>39</v>
      </c>
      <c r="L56" s="16"/>
      <c r="M56" s="16"/>
      <c r="N56" s="119">
        <f>N57</f>
        <v>5000000</v>
      </c>
      <c r="O56" s="13" t="s">
        <v>36</v>
      </c>
      <c r="P56" s="16"/>
      <c r="Q56" s="25" t="s">
        <v>138</v>
      </c>
      <c r="R56" s="19" t="s">
        <v>39</v>
      </c>
      <c r="S56" s="119">
        <f>S57</f>
        <v>5000000</v>
      </c>
    </row>
    <row r="57" spans="1:19" ht="127.5">
      <c r="A57" s="14">
        <v>7</v>
      </c>
      <c r="B57" s="14" t="s">
        <v>256</v>
      </c>
      <c r="C57" s="14" t="s">
        <v>445</v>
      </c>
      <c r="D57" s="14">
        <v>2</v>
      </c>
      <c r="E57" s="14"/>
      <c r="F57" s="40" t="s">
        <v>139</v>
      </c>
      <c r="G57" s="20" t="s">
        <v>140</v>
      </c>
      <c r="H57" s="16"/>
      <c r="I57" s="18"/>
      <c r="J57" s="18" t="s">
        <v>243</v>
      </c>
      <c r="K57" s="18"/>
      <c r="L57" s="16"/>
      <c r="M57" s="16"/>
      <c r="N57" s="118">
        <f>N58</f>
        <v>5000000</v>
      </c>
      <c r="O57" s="13" t="s">
        <v>36</v>
      </c>
      <c r="P57" s="16"/>
      <c r="Q57" s="16"/>
      <c r="R57" s="23"/>
      <c r="S57" s="118">
        <f t="shared" ref="S57" si="0">S58</f>
        <v>5000000</v>
      </c>
    </row>
    <row r="58" spans="1:19" ht="191.25">
      <c r="A58" s="14">
        <v>7</v>
      </c>
      <c r="B58" s="14" t="s">
        <v>256</v>
      </c>
      <c r="C58" s="14" t="s">
        <v>445</v>
      </c>
      <c r="D58" s="14">
        <v>2</v>
      </c>
      <c r="E58" s="14" t="s">
        <v>257</v>
      </c>
      <c r="F58" s="21" t="s">
        <v>141</v>
      </c>
      <c r="G58" s="33" t="s">
        <v>142</v>
      </c>
      <c r="H58" s="22" t="s">
        <v>143</v>
      </c>
      <c r="I58" s="18" t="s">
        <v>120</v>
      </c>
      <c r="J58" s="18" t="s">
        <v>243</v>
      </c>
      <c r="K58" s="18"/>
      <c r="L58" s="22" t="s">
        <v>143</v>
      </c>
      <c r="M58" s="16" t="s">
        <v>120</v>
      </c>
      <c r="N58" s="16">
        <v>5000000</v>
      </c>
      <c r="O58" s="13" t="s">
        <v>36</v>
      </c>
      <c r="P58" s="16"/>
      <c r="Q58" s="22" t="s">
        <v>143</v>
      </c>
      <c r="R58" s="23" t="s">
        <v>120</v>
      </c>
      <c r="S58" s="16">
        <v>5000000</v>
      </c>
    </row>
    <row r="59" spans="1:19" ht="5.25" customHeight="1">
      <c r="A59" s="14"/>
      <c r="B59" s="14"/>
      <c r="C59" s="14"/>
      <c r="D59" s="14"/>
      <c r="E59" s="14"/>
      <c r="F59" s="16"/>
      <c r="G59" s="16"/>
      <c r="H59" s="16"/>
      <c r="I59" s="18"/>
      <c r="J59" s="18"/>
      <c r="K59" s="18"/>
      <c r="L59" s="16"/>
      <c r="M59" s="16"/>
      <c r="N59" s="16"/>
      <c r="O59" s="13"/>
      <c r="P59" s="16"/>
      <c r="Q59" s="16"/>
      <c r="R59" s="23"/>
      <c r="S59" s="16"/>
    </row>
    <row r="60" spans="1:19" ht="114.75">
      <c r="A60" s="14">
        <v>7</v>
      </c>
      <c r="B60" s="14" t="s">
        <v>256</v>
      </c>
      <c r="C60" s="14" t="s">
        <v>450</v>
      </c>
      <c r="D60" s="14"/>
      <c r="E60" s="14"/>
      <c r="F60" s="41" t="s">
        <v>144</v>
      </c>
      <c r="G60" s="30" t="s">
        <v>145</v>
      </c>
      <c r="H60" s="16"/>
      <c r="I60" s="18"/>
      <c r="J60" s="18" t="s">
        <v>243</v>
      </c>
      <c r="K60" s="17" t="s">
        <v>39</v>
      </c>
      <c r="L60" s="16"/>
      <c r="M60" s="16"/>
      <c r="N60" s="119">
        <f>N61</f>
        <v>14000000</v>
      </c>
      <c r="O60" s="13" t="s">
        <v>36</v>
      </c>
      <c r="P60" s="16"/>
      <c r="Q60" s="30" t="s">
        <v>145</v>
      </c>
      <c r="R60" s="19" t="s">
        <v>39</v>
      </c>
      <c r="S60" s="119">
        <f t="shared" ref="S60:S64" si="1">S61</f>
        <v>14000000</v>
      </c>
    </row>
    <row r="61" spans="1:19" ht="140.25">
      <c r="A61" s="14">
        <v>7</v>
      </c>
      <c r="B61" s="14" t="s">
        <v>256</v>
      </c>
      <c r="C61" s="14" t="s">
        <v>450</v>
      </c>
      <c r="D61" s="14">
        <v>2</v>
      </c>
      <c r="E61" s="14" t="s">
        <v>256</v>
      </c>
      <c r="F61" s="42" t="s">
        <v>146</v>
      </c>
      <c r="G61" s="30" t="s">
        <v>147</v>
      </c>
      <c r="H61" s="34"/>
      <c r="I61" s="18"/>
      <c r="J61" s="18" t="s">
        <v>243</v>
      </c>
      <c r="K61" s="18"/>
      <c r="L61" s="34"/>
      <c r="M61" s="16"/>
      <c r="N61" s="118">
        <f>N62</f>
        <v>14000000</v>
      </c>
      <c r="O61" s="13" t="s">
        <v>36</v>
      </c>
      <c r="P61" s="16"/>
      <c r="Q61" s="34"/>
      <c r="R61" s="23"/>
      <c r="S61" s="118">
        <f t="shared" si="1"/>
        <v>14000000</v>
      </c>
    </row>
    <row r="62" spans="1:19" ht="140.25">
      <c r="A62" s="14">
        <v>7</v>
      </c>
      <c r="B62" s="14" t="s">
        <v>256</v>
      </c>
      <c r="C62" s="14" t="s">
        <v>450</v>
      </c>
      <c r="D62" s="14">
        <v>2</v>
      </c>
      <c r="E62" s="14" t="s">
        <v>451</v>
      </c>
      <c r="F62" s="21" t="s">
        <v>148</v>
      </c>
      <c r="G62" s="35" t="s">
        <v>149</v>
      </c>
      <c r="H62" s="22" t="s">
        <v>150</v>
      </c>
      <c r="I62" s="18" t="s">
        <v>124</v>
      </c>
      <c r="J62" s="18" t="s">
        <v>243</v>
      </c>
      <c r="K62" s="18"/>
      <c r="L62" s="22" t="s">
        <v>150</v>
      </c>
      <c r="M62" s="16" t="s">
        <v>124</v>
      </c>
      <c r="N62" s="16">
        <v>14000000</v>
      </c>
      <c r="O62" s="13" t="s">
        <v>36</v>
      </c>
      <c r="P62" s="16"/>
      <c r="Q62" s="22" t="s">
        <v>150</v>
      </c>
      <c r="R62" s="23" t="s">
        <v>124</v>
      </c>
      <c r="S62" s="16">
        <v>14000000</v>
      </c>
    </row>
    <row r="63" spans="1:19">
      <c r="A63" s="14"/>
      <c r="B63" s="14"/>
      <c r="C63" s="14"/>
      <c r="D63" s="14"/>
      <c r="E63" s="14"/>
      <c r="F63" s="16"/>
      <c r="G63" s="16"/>
      <c r="H63" s="16"/>
      <c r="I63" s="18"/>
      <c r="J63" s="18"/>
      <c r="K63" s="18"/>
      <c r="L63" s="16"/>
      <c r="M63" s="16"/>
      <c r="N63" s="16"/>
      <c r="O63" s="13" t="s">
        <v>36</v>
      </c>
      <c r="P63" s="16"/>
      <c r="Q63" s="16"/>
      <c r="R63" s="23"/>
      <c r="S63" s="16"/>
    </row>
    <row r="64" spans="1:19" ht="137.25" customHeight="1">
      <c r="A64" s="14">
        <v>7</v>
      </c>
      <c r="B64" s="14" t="s">
        <v>256</v>
      </c>
      <c r="C64" s="14" t="s">
        <v>452</v>
      </c>
      <c r="D64" s="14"/>
      <c r="E64" s="14"/>
      <c r="F64" s="39" t="s">
        <v>151</v>
      </c>
      <c r="G64" s="25" t="s">
        <v>152</v>
      </c>
      <c r="H64" s="16"/>
      <c r="I64" s="18"/>
      <c r="J64" s="18" t="s">
        <v>243</v>
      </c>
      <c r="K64" s="17" t="s">
        <v>39</v>
      </c>
      <c r="L64" s="16"/>
      <c r="M64" s="16"/>
      <c r="N64" s="119">
        <f>N65</f>
        <v>61875100</v>
      </c>
      <c r="O64" s="13" t="s">
        <v>36</v>
      </c>
      <c r="P64" s="16"/>
      <c r="Q64" s="25" t="s">
        <v>152</v>
      </c>
      <c r="R64" s="19" t="s">
        <v>39</v>
      </c>
      <c r="S64" s="119">
        <f t="shared" si="1"/>
        <v>62774700</v>
      </c>
    </row>
    <row r="65" spans="1:19" ht="160.5" customHeight="1">
      <c r="A65" s="14">
        <v>7</v>
      </c>
      <c r="B65" s="14" t="s">
        <v>256</v>
      </c>
      <c r="C65" s="14" t="s">
        <v>452</v>
      </c>
      <c r="D65" s="14">
        <v>2</v>
      </c>
      <c r="E65" s="14" t="s">
        <v>256</v>
      </c>
      <c r="F65" s="40" t="s">
        <v>153</v>
      </c>
      <c r="G65" s="25" t="s">
        <v>154</v>
      </c>
      <c r="H65" s="16"/>
      <c r="I65" s="18"/>
      <c r="J65" s="18" t="s">
        <v>243</v>
      </c>
      <c r="K65" s="18"/>
      <c r="L65" s="16"/>
      <c r="M65" s="16"/>
      <c r="N65" s="118">
        <f>SUM(N66:N72)</f>
        <v>61875100</v>
      </c>
      <c r="O65" s="13" t="s">
        <v>36</v>
      </c>
      <c r="P65" s="16"/>
      <c r="Q65" s="16"/>
      <c r="R65" s="23"/>
      <c r="S65" s="118">
        <f>SUM(S66:S72)</f>
        <v>62774700</v>
      </c>
    </row>
    <row r="66" spans="1:19" ht="166.5" customHeight="1">
      <c r="A66" s="14">
        <v>7</v>
      </c>
      <c r="B66" s="14" t="s">
        <v>256</v>
      </c>
      <c r="C66" s="14" t="s">
        <v>452</v>
      </c>
      <c r="D66" s="14">
        <v>2</v>
      </c>
      <c r="E66" s="14" t="s">
        <v>257</v>
      </c>
      <c r="F66" s="29" t="s">
        <v>155</v>
      </c>
      <c r="G66" s="22" t="s">
        <v>156</v>
      </c>
      <c r="H66" s="22" t="s">
        <v>157</v>
      </c>
      <c r="I66" s="18"/>
      <c r="J66" s="18" t="s">
        <v>243</v>
      </c>
      <c r="K66" s="18"/>
      <c r="L66" s="22" t="s">
        <v>157</v>
      </c>
      <c r="M66" s="16"/>
      <c r="N66" s="16">
        <v>3665000</v>
      </c>
      <c r="O66" s="13" t="s">
        <v>36</v>
      </c>
      <c r="P66" s="16"/>
      <c r="Q66" s="22" t="s">
        <v>157</v>
      </c>
      <c r="R66" s="23" t="s">
        <v>124</v>
      </c>
      <c r="S66" s="16">
        <v>3665000</v>
      </c>
    </row>
    <row r="67" spans="1:19" ht="144" customHeight="1">
      <c r="A67" s="14">
        <v>7</v>
      </c>
      <c r="B67" s="14" t="s">
        <v>256</v>
      </c>
      <c r="C67" s="14" t="s">
        <v>452</v>
      </c>
      <c r="D67" s="14">
        <v>2</v>
      </c>
      <c r="E67" s="14" t="s">
        <v>453</v>
      </c>
      <c r="F67" s="29" t="s">
        <v>158</v>
      </c>
      <c r="G67" s="22" t="s">
        <v>159</v>
      </c>
      <c r="H67" s="22" t="s">
        <v>160</v>
      </c>
      <c r="I67" s="18" t="s">
        <v>164</v>
      </c>
      <c r="J67" s="18" t="s">
        <v>243</v>
      </c>
      <c r="K67" s="18"/>
      <c r="L67" s="22" t="s">
        <v>160</v>
      </c>
      <c r="M67" s="16" t="s">
        <v>164</v>
      </c>
      <c r="N67" s="16">
        <v>8550400</v>
      </c>
      <c r="O67" s="13" t="s">
        <v>36</v>
      </c>
      <c r="P67" s="16"/>
      <c r="Q67" s="22" t="s">
        <v>160</v>
      </c>
      <c r="R67" s="23" t="s">
        <v>164</v>
      </c>
      <c r="S67" s="16">
        <v>8550400</v>
      </c>
    </row>
    <row r="68" spans="1:19" ht="204">
      <c r="A68" s="14">
        <v>7</v>
      </c>
      <c r="B68" s="14" t="s">
        <v>256</v>
      </c>
      <c r="C68" s="14" t="s">
        <v>452</v>
      </c>
      <c r="D68" s="14">
        <v>2</v>
      </c>
      <c r="E68" s="14" t="s">
        <v>454</v>
      </c>
      <c r="F68" s="29" t="s">
        <v>161</v>
      </c>
      <c r="G68" s="22" t="s">
        <v>162</v>
      </c>
      <c r="H68" s="22" t="s">
        <v>163</v>
      </c>
      <c r="I68" s="18" t="s">
        <v>124</v>
      </c>
      <c r="J68" s="18" t="s">
        <v>243</v>
      </c>
      <c r="K68" s="18"/>
      <c r="L68" s="120" t="s">
        <v>163</v>
      </c>
      <c r="M68" s="121" t="s">
        <v>426</v>
      </c>
      <c r="N68" s="16">
        <v>5790000</v>
      </c>
      <c r="O68" s="13" t="s">
        <v>36</v>
      </c>
      <c r="P68" s="16"/>
      <c r="Q68" s="22" t="s">
        <v>163</v>
      </c>
      <c r="R68" s="23" t="s">
        <v>124</v>
      </c>
      <c r="S68" s="16">
        <v>5790000</v>
      </c>
    </row>
    <row r="69" spans="1:19" ht="92.25" customHeight="1">
      <c r="A69" s="14">
        <v>7</v>
      </c>
      <c r="B69" s="14" t="s">
        <v>256</v>
      </c>
      <c r="C69" s="14" t="s">
        <v>452</v>
      </c>
      <c r="D69" s="14">
        <v>2</v>
      </c>
      <c r="E69" s="14" t="s">
        <v>455</v>
      </c>
      <c r="F69" s="29" t="s">
        <v>165</v>
      </c>
      <c r="G69" s="22" t="s">
        <v>166</v>
      </c>
      <c r="H69" s="22" t="s">
        <v>167</v>
      </c>
      <c r="I69" s="18" t="s">
        <v>124</v>
      </c>
      <c r="J69" s="18" t="s">
        <v>243</v>
      </c>
      <c r="K69" s="18"/>
      <c r="L69" s="120" t="s">
        <v>167</v>
      </c>
      <c r="M69" s="122"/>
      <c r="N69" s="16">
        <v>1769700</v>
      </c>
      <c r="O69" s="13" t="s">
        <v>36</v>
      </c>
      <c r="P69" s="16"/>
      <c r="Q69" s="22" t="s">
        <v>167</v>
      </c>
      <c r="R69" s="23" t="s">
        <v>124</v>
      </c>
      <c r="S69" s="16">
        <v>2219700</v>
      </c>
    </row>
    <row r="70" spans="1:19" ht="191.25">
      <c r="A70" s="14">
        <v>7</v>
      </c>
      <c r="B70" s="14" t="s">
        <v>256</v>
      </c>
      <c r="C70" s="14" t="s">
        <v>452</v>
      </c>
      <c r="D70" s="14">
        <v>2</v>
      </c>
      <c r="E70" s="14" t="s">
        <v>456</v>
      </c>
      <c r="F70" s="29" t="s">
        <v>168</v>
      </c>
      <c r="G70" s="22" t="s">
        <v>169</v>
      </c>
      <c r="H70" s="22" t="s">
        <v>170</v>
      </c>
      <c r="I70" s="18" t="s">
        <v>124</v>
      </c>
      <c r="J70" s="18" t="s">
        <v>243</v>
      </c>
      <c r="K70" s="18"/>
      <c r="L70" s="120" t="s">
        <v>170</v>
      </c>
      <c r="M70" s="123"/>
      <c r="N70" s="16">
        <v>3184600</v>
      </c>
      <c r="O70" s="13" t="s">
        <v>36</v>
      </c>
      <c r="P70" s="16"/>
      <c r="Q70" s="22" t="s">
        <v>170</v>
      </c>
      <c r="R70" s="23" t="s">
        <v>124</v>
      </c>
      <c r="S70" s="16">
        <v>3184600</v>
      </c>
    </row>
    <row r="71" spans="1:19" ht="182.25" customHeight="1">
      <c r="A71" s="14">
        <v>7</v>
      </c>
      <c r="B71" s="14" t="s">
        <v>256</v>
      </c>
      <c r="C71" s="14" t="s">
        <v>452</v>
      </c>
      <c r="D71" s="14">
        <v>2</v>
      </c>
      <c r="E71" s="14" t="s">
        <v>457</v>
      </c>
      <c r="F71" s="29" t="s">
        <v>171</v>
      </c>
      <c r="G71" s="22" t="s">
        <v>172</v>
      </c>
      <c r="H71" s="22" t="s">
        <v>173</v>
      </c>
      <c r="I71" s="18" t="s">
        <v>174</v>
      </c>
      <c r="J71" s="18" t="s">
        <v>243</v>
      </c>
      <c r="K71" s="18"/>
      <c r="L71" s="120" t="s">
        <v>173</v>
      </c>
      <c r="M71" s="124"/>
      <c r="N71" s="16">
        <v>3580400</v>
      </c>
      <c r="O71" s="13" t="s">
        <v>36</v>
      </c>
      <c r="P71" s="16"/>
      <c r="Q71" s="22" t="s">
        <v>173</v>
      </c>
      <c r="R71" s="23" t="s">
        <v>174</v>
      </c>
      <c r="S71" s="16">
        <v>4030000</v>
      </c>
    </row>
    <row r="72" spans="1:19" ht="127.5">
      <c r="A72" s="14">
        <v>7</v>
      </c>
      <c r="B72" s="14" t="s">
        <v>256</v>
      </c>
      <c r="C72" s="14" t="s">
        <v>452</v>
      </c>
      <c r="D72" s="14">
        <v>2</v>
      </c>
      <c r="E72" s="14" t="s">
        <v>458</v>
      </c>
      <c r="F72" s="37" t="s">
        <v>175</v>
      </c>
      <c r="G72" s="22" t="s">
        <v>176</v>
      </c>
      <c r="H72" s="22" t="s">
        <v>177</v>
      </c>
      <c r="I72" s="18" t="s">
        <v>99</v>
      </c>
      <c r="J72" s="18" t="s">
        <v>243</v>
      </c>
      <c r="K72" s="18"/>
      <c r="L72" s="120" t="s">
        <v>177</v>
      </c>
      <c r="M72" s="123"/>
      <c r="N72" s="16">
        <v>35335000</v>
      </c>
      <c r="O72" s="13" t="s">
        <v>36</v>
      </c>
      <c r="P72" s="16"/>
      <c r="Q72" s="22" t="s">
        <v>177</v>
      </c>
      <c r="R72" s="23" t="s">
        <v>99</v>
      </c>
      <c r="S72" s="16">
        <v>35335000</v>
      </c>
    </row>
    <row r="73" spans="1:1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16"/>
      <c r="N73" s="2"/>
      <c r="O73" s="2"/>
      <c r="P73" s="2"/>
      <c r="Q73" s="2"/>
      <c r="R73" s="2"/>
      <c r="S73" s="2"/>
    </row>
    <row r="74" spans="1:1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2"/>
      <c r="N75" s="2"/>
      <c r="O75" s="2"/>
      <c r="P75" s="2"/>
      <c r="Q75" s="2"/>
      <c r="R75" s="2"/>
      <c r="S75" s="2"/>
    </row>
    <row r="76" spans="1:1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</sheetData>
  <mergeCells count="11">
    <mergeCell ref="A1:S1"/>
    <mergeCell ref="A2:S2"/>
    <mergeCell ref="A3:S3"/>
    <mergeCell ref="A4:S4"/>
    <mergeCell ref="A5:S5"/>
    <mergeCell ref="A7:E11"/>
    <mergeCell ref="G7:I7"/>
    <mergeCell ref="J7:O7"/>
    <mergeCell ref="Q7:S7"/>
    <mergeCell ref="K8:M8"/>
    <mergeCell ref="Q8:R8"/>
  </mergeCells>
  <pageMargins left="0.35433070866141736" right="0.35433070866141736" top="0.19685039370078741" bottom="0.19685039370078741" header="0.51181102362204722" footer="0.51181102362204722"/>
  <pageSetup paperSize="256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27"/>
  <sheetViews>
    <sheetView topLeftCell="A49" workbookViewId="0">
      <selection activeCell="C75" sqref="C75"/>
    </sheetView>
  </sheetViews>
  <sheetFormatPr defaultColWidth="8.7109375" defaultRowHeight="11.25"/>
  <cols>
    <col min="1" max="1" width="4.5703125" style="55" customWidth="1"/>
    <col min="2" max="2" width="36.5703125" style="55" customWidth="1"/>
    <col min="3" max="3" width="9.5703125" style="55" customWidth="1"/>
    <col min="4" max="4" width="9" style="55" customWidth="1"/>
    <col min="5" max="5" width="14.7109375" style="55" customWidth="1"/>
    <col min="6" max="6" width="21.7109375" style="55" customWidth="1"/>
    <col min="7" max="9" width="8.7109375" style="55"/>
    <col min="10" max="10" width="12.85546875" style="55"/>
    <col min="11" max="16384" width="8.7109375" style="55"/>
  </cols>
  <sheetData>
    <row r="2" spans="1:6">
      <c r="A2" s="53" t="s">
        <v>178</v>
      </c>
      <c r="B2" s="53" t="s">
        <v>179</v>
      </c>
      <c r="C2" s="53" t="s">
        <v>180</v>
      </c>
      <c r="D2" s="53" t="s">
        <v>181</v>
      </c>
      <c r="E2" s="53" t="s">
        <v>182</v>
      </c>
      <c r="F2" s="53" t="s">
        <v>183</v>
      </c>
    </row>
    <row r="3" spans="1:6" ht="14.25" customHeight="1">
      <c r="A3" s="53"/>
      <c r="B3" s="78" t="s">
        <v>35</v>
      </c>
      <c r="C3" s="53"/>
      <c r="D3" s="53"/>
      <c r="E3" s="53"/>
      <c r="F3" s="66">
        <f>F4</f>
        <v>2228426350</v>
      </c>
    </row>
    <row r="4" spans="1:6" ht="35.25" customHeight="1">
      <c r="A4" s="53">
        <v>1</v>
      </c>
      <c r="B4" s="78" t="s">
        <v>37</v>
      </c>
      <c r="F4" s="67">
        <f>F5+F20+F32+F77+F102+F109+F130+F193+F206+F227+F236</f>
        <v>2228426350</v>
      </c>
    </row>
    <row r="5" spans="1:6" ht="22.5">
      <c r="A5" s="53" t="s">
        <v>184</v>
      </c>
      <c r="B5" s="109" t="s">
        <v>40</v>
      </c>
      <c r="F5" s="125">
        <f>F6+F13</f>
        <v>3416400</v>
      </c>
    </row>
    <row r="6" spans="1:6" ht="29.25" customHeight="1">
      <c r="A6" s="49"/>
      <c r="B6" s="50" t="s">
        <v>42</v>
      </c>
      <c r="C6" s="51"/>
      <c r="D6" s="51"/>
      <c r="E6" s="51"/>
      <c r="F6" s="52">
        <f>F7+F10</f>
        <v>1840800</v>
      </c>
    </row>
    <row r="7" spans="1:6">
      <c r="A7" s="113"/>
      <c r="B7" s="114" t="s">
        <v>185</v>
      </c>
      <c r="C7" s="115"/>
      <c r="D7" s="115"/>
      <c r="E7" s="115"/>
      <c r="F7" s="115">
        <f>SUM(F8:F9)</f>
        <v>880800</v>
      </c>
    </row>
    <row r="8" spans="1:6">
      <c r="A8" s="53"/>
      <c r="B8" s="54" t="s">
        <v>248</v>
      </c>
      <c r="C8" s="55">
        <v>16</v>
      </c>
      <c r="D8" s="56" t="s">
        <v>251</v>
      </c>
      <c r="E8" s="56">
        <v>36300</v>
      </c>
      <c r="F8" s="56">
        <f>C8*E8</f>
        <v>580800</v>
      </c>
    </row>
    <row r="9" spans="1:6">
      <c r="A9" s="53"/>
      <c r="B9" s="54" t="s">
        <v>249</v>
      </c>
      <c r="C9" s="55">
        <v>1000</v>
      </c>
      <c r="D9" s="56" t="s">
        <v>252</v>
      </c>
      <c r="E9" s="56">
        <v>300</v>
      </c>
      <c r="F9" s="56">
        <f>SUM(C9*E9)</f>
        <v>300000</v>
      </c>
    </row>
    <row r="10" spans="1:6" ht="19.5" customHeight="1">
      <c r="A10" s="53"/>
      <c r="B10" s="54" t="s">
        <v>188</v>
      </c>
      <c r="C10" s="56"/>
      <c r="D10" s="56"/>
      <c r="E10" s="56"/>
      <c r="F10" s="56">
        <f>SUM(F11:F12)</f>
        <v>960000</v>
      </c>
    </row>
    <row r="11" spans="1:6">
      <c r="A11" s="53"/>
      <c r="B11" s="54" t="s">
        <v>189</v>
      </c>
      <c r="C11" s="56">
        <v>32</v>
      </c>
      <c r="D11" s="56" t="s">
        <v>190</v>
      </c>
      <c r="E11" s="56">
        <v>10000</v>
      </c>
      <c r="F11" s="56">
        <f>C11*E11</f>
        <v>320000</v>
      </c>
    </row>
    <row r="12" spans="1:6">
      <c r="A12" s="53"/>
      <c r="B12" s="54" t="s">
        <v>191</v>
      </c>
      <c r="C12" s="56">
        <v>32</v>
      </c>
      <c r="D12" s="56" t="s">
        <v>190</v>
      </c>
      <c r="E12" s="56">
        <v>20000</v>
      </c>
      <c r="F12" s="56">
        <f>C12*E12</f>
        <v>640000</v>
      </c>
    </row>
    <row r="13" spans="1:6" ht="33.75">
      <c r="A13" s="49"/>
      <c r="B13" s="50" t="s">
        <v>46</v>
      </c>
      <c r="C13" s="51"/>
      <c r="D13" s="51"/>
      <c r="E13" s="51"/>
      <c r="F13" s="52">
        <f>F14+F17</f>
        <v>1575600</v>
      </c>
    </row>
    <row r="14" spans="1:6">
      <c r="A14" s="53"/>
      <c r="B14" s="54" t="s">
        <v>185</v>
      </c>
      <c r="D14" s="56"/>
      <c r="E14" s="56"/>
      <c r="F14" s="56">
        <f>SUM(F15+F16)</f>
        <v>615600</v>
      </c>
    </row>
    <row r="15" spans="1:6">
      <c r="A15" s="53"/>
      <c r="B15" s="54" t="s">
        <v>250</v>
      </c>
      <c r="C15" s="55">
        <v>12</v>
      </c>
      <c r="D15" s="56" t="s">
        <v>251</v>
      </c>
      <c r="E15" s="56">
        <v>36300</v>
      </c>
      <c r="F15" s="56">
        <f>C15*E15</f>
        <v>435600</v>
      </c>
    </row>
    <row r="16" spans="1:6">
      <c r="A16" s="53"/>
      <c r="B16" s="54" t="s">
        <v>249</v>
      </c>
      <c r="C16" s="55">
        <v>600</v>
      </c>
      <c r="D16" s="56" t="s">
        <v>252</v>
      </c>
      <c r="E16" s="56">
        <v>300</v>
      </c>
      <c r="F16" s="56">
        <f>C16*E16</f>
        <v>180000</v>
      </c>
    </row>
    <row r="17" spans="1:7" ht="22.5">
      <c r="A17" s="53"/>
      <c r="B17" s="54" t="s">
        <v>188</v>
      </c>
      <c r="C17" s="56"/>
      <c r="D17" s="56"/>
      <c r="E17" s="56"/>
      <c r="F17" s="56">
        <f>F18+F19</f>
        <v>960000</v>
      </c>
    </row>
    <row r="18" spans="1:7">
      <c r="A18" s="53"/>
      <c r="B18" s="54" t="s">
        <v>189</v>
      </c>
      <c r="C18" s="56">
        <v>32</v>
      </c>
      <c r="D18" s="56" t="s">
        <v>190</v>
      </c>
      <c r="E18" s="56">
        <v>10000</v>
      </c>
      <c r="F18" s="56">
        <f>C18*E18</f>
        <v>320000</v>
      </c>
    </row>
    <row r="19" spans="1:7">
      <c r="A19" s="53"/>
      <c r="B19" s="54" t="s">
        <v>191</v>
      </c>
      <c r="C19" s="56">
        <v>32</v>
      </c>
      <c r="D19" s="56" t="s">
        <v>190</v>
      </c>
      <c r="E19" s="56">
        <v>20000</v>
      </c>
      <c r="F19" s="56">
        <f>C19*E19</f>
        <v>640000</v>
      </c>
    </row>
    <row r="20" spans="1:7" ht="17.25" customHeight="1">
      <c r="A20" s="55" t="s">
        <v>192</v>
      </c>
      <c r="B20" s="57" t="s">
        <v>193</v>
      </c>
      <c r="C20" s="56"/>
      <c r="D20" s="56"/>
      <c r="E20" s="56"/>
      <c r="F20" s="125">
        <f>F21+F23+F25</f>
        <v>1603124194</v>
      </c>
    </row>
    <row r="21" spans="1:7">
      <c r="A21" s="58"/>
      <c r="B21" s="50" t="s">
        <v>51</v>
      </c>
      <c r="C21" s="51"/>
      <c r="D21" s="51"/>
      <c r="E21" s="51"/>
      <c r="F21" s="52">
        <f>F22</f>
        <v>1559371294</v>
      </c>
    </row>
    <row r="22" spans="1:7">
      <c r="B22" s="54" t="s">
        <v>194</v>
      </c>
      <c r="C22" s="56"/>
      <c r="D22" s="56"/>
      <c r="E22" s="59">
        <v>1559371294</v>
      </c>
      <c r="F22" s="56">
        <f>E22</f>
        <v>1559371294</v>
      </c>
    </row>
    <row r="23" spans="1:7" ht="25.5" customHeight="1">
      <c r="A23" s="58"/>
      <c r="B23" s="50" t="s">
        <v>54</v>
      </c>
      <c r="C23" s="51"/>
      <c r="D23" s="51"/>
      <c r="E23" s="51"/>
      <c r="F23" s="52">
        <f>SUM(F24:F24)</f>
        <v>42720000</v>
      </c>
    </row>
    <row r="24" spans="1:7">
      <c r="B24" s="54" t="s">
        <v>195</v>
      </c>
      <c r="C24" s="56"/>
      <c r="D24" s="56"/>
      <c r="E24" s="56"/>
      <c r="F24" s="56">
        <v>42720000</v>
      </c>
    </row>
    <row r="25" spans="1:7" ht="38.25" customHeight="1">
      <c r="A25" s="58"/>
      <c r="B25" s="50" t="s">
        <v>57</v>
      </c>
      <c r="C25" s="51"/>
      <c r="D25" s="51"/>
      <c r="E25" s="51"/>
      <c r="F25" s="52">
        <f>F26</f>
        <v>1032900</v>
      </c>
    </row>
    <row r="26" spans="1:7">
      <c r="B26" s="54" t="s">
        <v>196</v>
      </c>
      <c r="C26" s="56"/>
      <c r="D26" s="56"/>
      <c r="E26" s="56"/>
      <c r="F26" s="56">
        <f>SUM(F27:F31)</f>
        <v>1032900</v>
      </c>
    </row>
    <row r="27" spans="1:7" ht="22.5">
      <c r="B27" s="54" t="s">
        <v>186</v>
      </c>
      <c r="C27" s="56">
        <v>201</v>
      </c>
      <c r="D27" s="56" t="s">
        <v>252</v>
      </c>
      <c r="E27" s="56">
        <v>300</v>
      </c>
      <c r="F27" s="56">
        <f>C27*E27</f>
        <v>60300</v>
      </c>
    </row>
    <row r="28" spans="1:7">
      <c r="B28" s="54" t="s">
        <v>253</v>
      </c>
      <c r="C28" s="56">
        <v>2</v>
      </c>
      <c r="D28" s="56" t="s">
        <v>251</v>
      </c>
      <c r="E28" s="56">
        <v>36300</v>
      </c>
      <c r="F28" s="56">
        <f>C28*E28</f>
        <v>72600</v>
      </c>
    </row>
    <row r="29" spans="1:7">
      <c r="B29" s="56" t="s">
        <v>310</v>
      </c>
      <c r="C29" s="56"/>
      <c r="D29" s="56"/>
      <c r="E29" s="56"/>
      <c r="F29" s="56"/>
    </row>
    <row r="30" spans="1:7">
      <c r="B30" s="56" t="s">
        <v>189</v>
      </c>
      <c r="C30" s="56">
        <v>30</v>
      </c>
      <c r="D30" s="56" t="s">
        <v>190</v>
      </c>
      <c r="E30" s="56">
        <v>10000</v>
      </c>
      <c r="F30" s="56">
        <f>C30*E30</f>
        <v>300000</v>
      </c>
    </row>
    <row r="31" spans="1:7">
      <c r="B31" s="56" t="s">
        <v>197</v>
      </c>
      <c r="C31" s="56">
        <v>30</v>
      </c>
      <c r="D31" s="56" t="s">
        <v>190</v>
      </c>
      <c r="E31" s="56">
        <v>20000</v>
      </c>
      <c r="F31" s="56">
        <f>C31*E31</f>
        <v>600000</v>
      </c>
    </row>
    <row r="32" spans="1:7">
      <c r="A32" s="60" t="s">
        <v>198</v>
      </c>
      <c r="B32" s="57" t="s">
        <v>199</v>
      </c>
      <c r="C32" s="54"/>
      <c r="D32" s="54"/>
      <c r="E32" s="54"/>
      <c r="F32" s="126">
        <f>F33+F36+F59</f>
        <v>81595900</v>
      </c>
      <c r="G32" s="60"/>
    </row>
    <row r="33" spans="1:7" ht="28.5" customHeight="1">
      <c r="A33" s="61"/>
      <c r="B33" s="50" t="s">
        <v>62</v>
      </c>
      <c r="C33" s="62"/>
      <c r="D33" s="62"/>
      <c r="E33" s="62"/>
      <c r="F33" s="63">
        <f>F34</f>
        <v>5000000</v>
      </c>
      <c r="G33" s="60"/>
    </row>
    <row r="34" spans="1:7">
      <c r="A34" s="60"/>
      <c r="B34" s="54" t="s">
        <v>200</v>
      </c>
      <c r="C34" s="54"/>
      <c r="D34" s="54"/>
      <c r="E34" s="64"/>
      <c r="F34" s="64">
        <f>F35</f>
        <v>5000000</v>
      </c>
      <c r="G34" s="60"/>
    </row>
    <row r="35" spans="1:7">
      <c r="A35" s="60"/>
      <c r="B35" s="54" t="s">
        <v>255</v>
      </c>
      <c r="C35" s="54">
        <v>1</v>
      </c>
      <c r="D35" s="54" t="s">
        <v>254</v>
      </c>
      <c r="E35" s="64">
        <v>5000000</v>
      </c>
      <c r="F35" s="64">
        <f>C35*E35</f>
        <v>5000000</v>
      </c>
      <c r="G35" s="60"/>
    </row>
    <row r="36" spans="1:7" ht="29.25" customHeight="1">
      <c r="A36" s="61"/>
      <c r="B36" s="50" t="s">
        <v>66</v>
      </c>
      <c r="C36" s="62"/>
      <c r="D36" s="62"/>
      <c r="E36" s="65"/>
      <c r="F36" s="63">
        <f>SUM(F38:F58)</f>
        <v>5495600</v>
      </c>
      <c r="G36" s="60"/>
    </row>
    <row r="37" spans="1:7">
      <c r="A37" s="60"/>
      <c r="B37" s="54" t="s">
        <v>201</v>
      </c>
      <c r="C37" s="54"/>
      <c r="D37" s="54"/>
      <c r="E37" s="64"/>
      <c r="F37" s="64"/>
      <c r="G37" s="60"/>
    </row>
    <row r="38" spans="1:7">
      <c r="A38" s="60"/>
      <c r="B38" s="54" t="s">
        <v>262</v>
      </c>
      <c r="C38" s="54">
        <v>8</v>
      </c>
      <c r="D38" s="54" t="s">
        <v>202</v>
      </c>
      <c r="E38" s="64">
        <v>21700</v>
      </c>
      <c r="F38" s="64">
        <f>C38*E38</f>
        <v>173600</v>
      </c>
      <c r="G38" s="60"/>
    </row>
    <row r="39" spans="1:7">
      <c r="A39" s="60"/>
      <c r="B39" s="54" t="s">
        <v>263</v>
      </c>
      <c r="C39" s="54">
        <v>12</v>
      </c>
      <c r="D39" s="54" t="s">
        <v>202</v>
      </c>
      <c r="E39" s="64">
        <v>17200</v>
      </c>
      <c r="F39" s="64">
        <f>C39*E39</f>
        <v>206400</v>
      </c>
      <c r="G39" s="60"/>
    </row>
    <row r="40" spans="1:7">
      <c r="A40" s="60"/>
      <c r="B40" s="54" t="s">
        <v>264</v>
      </c>
      <c r="C40" s="54">
        <v>4</v>
      </c>
      <c r="D40" s="54" t="s">
        <v>202</v>
      </c>
      <c r="E40" s="64">
        <v>66500</v>
      </c>
      <c r="F40" s="64">
        <f>C40*E40</f>
        <v>266000</v>
      </c>
      <c r="G40" s="60"/>
    </row>
    <row r="41" spans="1:7">
      <c r="A41" s="60"/>
      <c r="B41" s="54" t="s">
        <v>265</v>
      </c>
      <c r="C41" s="54">
        <v>12</v>
      </c>
      <c r="D41" s="54" t="s">
        <v>202</v>
      </c>
      <c r="E41" s="64">
        <v>13700</v>
      </c>
      <c r="F41" s="64">
        <f>C41*E41</f>
        <v>164400</v>
      </c>
      <c r="G41" s="60"/>
    </row>
    <row r="42" spans="1:7">
      <c r="A42" s="60"/>
      <c r="B42" s="54" t="s">
        <v>311</v>
      </c>
      <c r="C42" s="54">
        <v>6</v>
      </c>
      <c r="D42" s="54" t="s">
        <v>202</v>
      </c>
      <c r="E42" s="64">
        <v>53400</v>
      </c>
      <c r="F42" s="64">
        <f t="shared" ref="F42:F58" si="0">C42*E42</f>
        <v>320400</v>
      </c>
      <c r="G42" s="60"/>
    </row>
    <row r="43" spans="1:7">
      <c r="A43" s="60"/>
      <c r="B43" s="54" t="s">
        <v>266</v>
      </c>
      <c r="C43" s="54">
        <v>6</v>
      </c>
      <c r="D43" s="54" t="s">
        <v>202</v>
      </c>
      <c r="E43" s="64">
        <v>60700</v>
      </c>
      <c r="F43" s="64">
        <f t="shared" si="0"/>
        <v>364200</v>
      </c>
      <c r="G43" s="60"/>
    </row>
    <row r="44" spans="1:7">
      <c r="A44" s="60"/>
      <c r="B44" s="54" t="s">
        <v>267</v>
      </c>
      <c r="C44" s="54">
        <v>6</v>
      </c>
      <c r="D44" s="54" t="s">
        <v>202</v>
      </c>
      <c r="E44" s="64">
        <v>13700</v>
      </c>
      <c r="F44" s="64">
        <f t="shared" si="0"/>
        <v>82200</v>
      </c>
      <c r="G44" s="60"/>
    </row>
    <row r="45" spans="1:7">
      <c r="A45" s="60"/>
      <c r="B45" s="54" t="s">
        <v>268</v>
      </c>
      <c r="C45" s="54">
        <v>12</v>
      </c>
      <c r="D45" s="54" t="s">
        <v>282</v>
      </c>
      <c r="E45" s="64">
        <v>20400</v>
      </c>
      <c r="F45" s="64">
        <f t="shared" si="0"/>
        <v>244800</v>
      </c>
      <c r="G45" s="60"/>
    </row>
    <row r="46" spans="1:7">
      <c r="A46" s="60"/>
      <c r="B46" s="54" t="s">
        <v>269</v>
      </c>
      <c r="C46" s="54">
        <v>12</v>
      </c>
      <c r="D46" s="54" t="s">
        <v>282</v>
      </c>
      <c r="E46" s="64">
        <v>23900</v>
      </c>
      <c r="F46" s="64">
        <f t="shared" si="0"/>
        <v>286800</v>
      </c>
      <c r="G46" s="60"/>
    </row>
    <row r="47" spans="1:7">
      <c r="A47" s="60"/>
      <c r="B47" s="54" t="s">
        <v>270</v>
      </c>
      <c r="C47" s="54">
        <v>12</v>
      </c>
      <c r="D47" s="54" t="s">
        <v>282</v>
      </c>
      <c r="E47" s="64">
        <v>11700</v>
      </c>
      <c r="F47" s="64">
        <f t="shared" si="0"/>
        <v>140400</v>
      </c>
      <c r="G47" s="60"/>
    </row>
    <row r="48" spans="1:7">
      <c r="A48" s="60"/>
      <c r="B48" s="54" t="s">
        <v>271</v>
      </c>
      <c r="C48" s="54">
        <v>2</v>
      </c>
      <c r="D48" s="54" t="s">
        <v>202</v>
      </c>
      <c r="E48" s="64">
        <v>295000</v>
      </c>
      <c r="F48" s="64">
        <f t="shared" si="0"/>
        <v>590000</v>
      </c>
      <c r="G48" s="60"/>
    </row>
    <row r="49" spans="1:7">
      <c r="A49" s="60"/>
      <c r="B49" s="54" t="s">
        <v>272</v>
      </c>
      <c r="C49" s="54">
        <v>12</v>
      </c>
      <c r="D49" s="54" t="s">
        <v>283</v>
      </c>
      <c r="E49" s="64">
        <v>55100</v>
      </c>
      <c r="F49" s="64">
        <f t="shared" si="0"/>
        <v>661200</v>
      </c>
      <c r="G49" s="60"/>
    </row>
    <row r="50" spans="1:7">
      <c r="A50" s="60"/>
      <c r="B50" s="54" t="s">
        <v>273</v>
      </c>
      <c r="C50" s="54">
        <v>12</v>
      </c>
      <c r="D50" s="54" t="s">
        <v>284</v>
      </c>
      <c r="E50" s="64">
        <v>15800</v>
      </c>
      <c r="F50" s="64">
        <f t="shared" si="0"/>
        <v>189600</v>
      </c>
      <c r="G50" s="60"/>
    </row>
    <row r="51" spans="1:7">
      <c r="A51" s="60"/>
      <c r="B51" s="54" t="s">
        <v>274</v>
      </c>
      <c r="C51" s="54">
        <v>6</v>
      </c>
      <c r="D51" s="54" t="s">
        <v>202</v>
      </c>
      <c r="E51" s="64">
        <v>15100</v>
      </c>
      <c r="F51" s="64">
        <f t="shared" si="0"/>
        <v>90600</v>
      </c>
      <c r="G51" s="60"/>
    </row>
    <row r="52" spans="1:7">
      <c r="A52" s="60"/>
      <c r="B52" s="54" t="s">
        <v>275</v>
      </c>
      <c r="C52" s="54">
        <v>6</v>
      </c>
      <c r="D52" s="54" t="s">
        <v>285</v>
      </c>
      <c r="E52" s="64">
        <v>7200</v>
      </c>
      <c r="F52" s="64">
        <f t="shared" si="0"/>
        <v>43200</v>
      </c>
      <c r="G52" s="60"/>
    </row>
    <row r="53" spans="1:7">
      <c r="A53" s="60"/>
      <c r="B53" s="54" t="s">
        <v>279</v>
      </c>
      <c r="C53" s="54">
        <v>8</v>
      </c>
      <c r="D53" s="54" t="s">
        <v>202</v>
      </c>
      <c r="E53" s="64">
        <v>17400</v>
      </c>
      <c r="F53" s="64">
        <f t="shared" si="0"/>
        <v>139200</v>
      </c>
      <c r="G53" s="60"/>
    </row>
    <row r="54" spans="1:7">
      <c r="A54" s="60"/>
      <c r="B54" s="54" t="s">
        <v>280</v>
      </c>
      <c r="C54" s="54">
        <v>8</v>
      </c>
      <c r="D54" s="54" t="s">
        <v>202</v>
      </c>
      <c r="E54" s="64">
        <v>28600</v>
      </c>
      <c r="F54" s="64">
        <f t="shared" si="0"/>
        <v>228800</v>
      </c>
      <c r="G54" s="60"/>
    </row>
    <row r="55" spans="1:7">
      <c r="A55" s="60"/>
      <c r="B55" s="54" t="s">
        <v>281</v>
      </c>
      <c r="C55" s="54">
        <v>1</v>
      </c>
      <c r="D55" s="54" t="s">
        <v>215</v>
      </c>
      <c r="E55" s="64">
        <v>300000</v>
      </c>
      <c r="F55" s="64">
        <f t="shared" si="0"/>
        <v>300000</v>
      </c>
      <c r="G55" s="60"/>
    </row>
    <row r="56" spans="1:7">
      <c r="A56" s="60"/>
      <c r="B56" s="54" t="s">
        <v>276</v>
      </c>
      <c r="C56" s="54">
        <v>6</v>
      </c>
      <c r="D56" s="54" t="s">
        <v>202</v>
      </c>
      <c r="E56" s="64">
        <v>91200</v>
      </c>
      <c r="F56" s="64">
        <f t="shared" si="0"/>
        <v>547200</v>
      </c>
      <c r="G56" s="60"/>
    </row>
    <row r="57" spans="1:7">
      <c r="A57" s="60"/>
      <c r="B57" s="54" t="s">
        <v>277</v>
      </c>
      <c r="C57" s="54">
        <v>12</v>
      </c>
      <c r="D57" s="54" t="s">
        <v>190</v>
      </c>
      <c r="E57" s="64">
        <v>18500</v>
      </c>
      <c r="F57" s="64">
        <f t="shared" si="0"/>
        <v>222000</v>
      </c>
      <c r="G57" s="60"/>
    </row>
    <row r="58" spans="1:7">
      <c r="A58" s="60"/>
      <c r="B58" s="54" t="s">
        <v>278</v>
      </c>
      <c r="C58" s="54">
        <v>6</v>
      </c>
      <c r="D58" s="54" t="s">
        <v>202</v>
      </c>
      <c r="E58" s="64">
        <v>39100</v>
      </c>
      <c r="F58" s="64">
        <f t="shared" si="0"/>
        <v>234600</v>
      </c>
      <c r="G58" s="60"/>
    </row>
    <row r="59" spans="1:7" ht="16.5" customHeight="1">
      <c r="A59" s="61"/>
      <c r="B59" s="50" t="s">
        <v>69</v>
      </c>
      <c r="C59" s="62"/>
      <c r="D59" s="62"/>
      <c r="E59" s="65"/>
      <c r="F59" s="63">
        <f>SUM(F60+F61+F62+F67+F71+F72+F75)</f>
        <v>71100300</v>
      </c>
      <c r="G59" s="60"/>
    </row>
    <row r="60" spans="1:7">
      <c r="A60" s="60"/>
      <c r="B60" s="54" t="s">
        <v>203</v>
      </c>
      <c r="C60" s="54">
        <v>12</v>
      </c>
      <c r="D60" s="54" t="s">
        <v>204</v>
      </c>
      <c r="E60" s="64">
        <v>1460000</v>
      </c>
      <c r="F60" s="64">
        <f>C60*E60</f>
        <v>17520000</v>
      </c>
      <c r="G60" s="60"/>
    </row>
    <row r="61" spans="1:7">
      <c r="A61" s="60"/>
      <c r="B61" s="54" t="s">
        <v>205</v>
      </c>
      <c r="C61" s="54">
        <v>12</v>
      </c>
      <c r="D61" s="54" t="s">
        <v>206</v>
      </c>
      <c r="E61" s="64">
        <v>160000</v>
      </c>
      <c r="F61" s="64">
        <f>C61*E61</f>
        <v>1920000</v>
      </c>
      <c r="G61" s="60"/>
    </row>
    <row r="62" spans="1:7">
      <c r="A62" s="60"/>
      <c r="B62" s="54" t="s">
        <v>185</v>
      </c>
      <c r="C62" s="54"/>
      <c r="D62" s="54"/>
      <c r="E62" s="64"/>
      <c r="F62" s="66">
        <f>SUM(F63:F66)</f>
        <v>13558800</v>
      </c>
      <c r="G62" s="60"/>
    </row>
    <row r="63" spans="1:7" ht="22.5">
      <c r="A63" s="60"/>
      <c r="B63" s="54" t="s">
        <v>186</v>
      </c>
      <c r="C63" s="56"/>
      <c r="D63" s="56"/>
      <c r="E63" s="56"/>
      <c r="F63" s="56">
        <v>8247700</v>
      </c>
      <c r="G63" s="60"/>
    </row>
    <row r="64" spans="1:7">
      <c r="A64" s="60"/>
      <c r="B64" s="54" t="s">
        <v>187</v>
      </c>
      <c r="C64" s="56"/>
      <c r="D64" s="56"/>
      <c r="E64" s="56"/>
      <c r="F64" s="56">
        <v>3066300</v>
      </c>
      <c r="G64" s="60"/>
    </row>
    <row r="65" spans="1:7">
      <c r="A65" s="60"/>
      <c r="B65" s="54" t="s">
        <v>207</v>
      </c>
      <c r="C65" s="56"/>
      <c r="D65" s="56"/>
      <c r="E65" s="56"/>
      <c r="F65" s="56">
        <v>1000000</v>
      </c>
      <c r="G65" s="60"/>
    </row>
    <row r="66" spans="1:7">
      <c r="A66" s="60"/>
      <c r="B66" s="54" t="s">
        <v>200</v>
      </c>
      <c r="C66" s="56"/>
      <c r="D66" s="56"/>
      <c r="E66" s="56"/>
      <c r="F66" s="56">
        <v>1244800</v>
      </c>
      <c r="G66" s="60"/>
    </row>
    <row r="67" spans="1:7">
      <c r="A67" s="60"/>
      <c r="B67" s="54" t="s">
        <v>208</v>
      </c>
      <c r="C67" s="56"/>
      <c r="D67" s="56"/>
      <c r="E67" s="56"/>
      <c r="F67" s="67">
        <f>F68+F69</f>
        <v>6514000</v>
      </c>
      <c r="G67" s="60"/>
    </row>
    <row r="68" spans="1:7">
      <c r="A68" s="60"/>
      <c r="B68" s="54" t="s">
        <v>289</v>
      </c>
      <c r="C68" s="56"/>
      <c r="D68" s="56"/>
      <c r="E68" s="56"/>
      <c r="F68" s="56">
        <v>4122000</v>
      </c>
      <c r="G68" s="60"/>
    </row>
    <row r="69" spans="1:7" ht="22.5">
      <c r="A69" s="60"/>
      <c r="B69" s="54" t="s">
        <v>209</v>
      </c>
      <c r="C69" s="56"/>
      <c r="D69" s="56"/>
      <c r="E69" s="56"/>
      <c r="F69" s="56">
        <v>2392000</v>
      </c>
      <c r="G69" s="60"/>
    </row>
    <row r="70" spans="1:7">
      <c r="A70" s="60"/>
      <c r="B70" s="54" t="s">
        <v>210</v>
      </c>
      <c r="C70" s="56"/>
      <c r="D70" s="56"/>
      <c r="E70" s="56"/>
      <c r="F70" s="56">
        <v>1000000</v>
      </c>
      <c r="G70" s="60"/>
    </row>
    <row r="71" spans="1:7">
      <c r="A71" s="60"/>
      <c r="B71" s="54" t="s">
        <v>288</v>
      </c>
      <c r="C71" s="56"/>
      <c r="D71" s="56"/>
      <c r="E71" s="56"/>
      <c r="F71" s="67">
        <v>1200000</v>
      </c>
      <c r="G71" s="60"/>
    </row>
    <row r="72" spans="1:7">
      <c r="A72" s="60"/>
      <c r="B72" s="56" t="s">
        <v>211</v>
      </c>
      <c r="C72" s="56"/>
      <c r="D72" s="56"/>
      <c r="E72" s="56"/>
      <c r="F72" s="67">
        <f>F73+F74</f>
        <v>15000000</v>
      </c>
      <c r="G72" s="60"/>
    </row>
    <row r="73" spans="1:7">
      <c r="A73" s="60"/>
      <c r="B73" s="56" t="s">
        <v>189</v>
      </c>
      <c r="C73" s="56">
        <v>500</v>
      </c>
      <c r="D73" s="56" t="s">
        <v>190</v>
      </c>
      <c r="E73" s="56">
        <v>10000</v>
      </c>
      <c r="F73" s="56">
        <f>C73*E73</f>
        <v>5000000</v>
      </c>
      <c r="G73" s="60"/>
    </row>
    <row r="74" spans="1:7">
      <c r="A74" s="60"/>
      <c r="B74" s="56" t="s">
        <v>197</v>
      </c>
      <c r="C74" s="56">
        <v>500</v>
      </c>
      <c r="D74" s="56" t="s">
        <v>190</v>
      </c>
      <c r="E74" s="56">
        <v>20000</v>
      </c>
      <c r="F74" s="56">
        <f>C74*E74</f>
        <v>10000000</v>
      </c>
      <c r="G74" s="60"/>
    </row>
    <row r="75" spans="1:7">
      <c r="A75" s="60"/>
      <c r="B75" s="68" t="s">
        <v>212</v>
      </c>
      <c r="C75" s="68"/>
      <c r="D75" s="68"/>
      <c r="E75" s="64"/>
      <c r="F75" s="66">
        <v>15387500</v>
      </c>
      <c r="G75" s="60"/>
    </row>
    <row r="76" spans="1:7">
      <c r="A76" s="60"/>
      <c r="B76" s="54"/>
      <c r="C76" s="54"/>
      <c r="D76" s="54"/>
      <c r="E76" s="64"/>
      <c r="F76" s="64"/>
      <c r="G76" s="60"/>
    </row>
    <row r="77" spans="1:7" ht="22.5">
      <c r="A77" s="60" t="s">
        <v>213</v>
      </c>
      <c r="B77" s="57" t="s">
        <v>214</v>
      </c>
      <c r="C77" s="54"/>
      <c r="D77" s="54"/>
      <c r="E77" s="64"/>
      <c r="F77" s="126">
        <f>F78+F84+F86+F91+F96</f>
        <v>157125000</v>
      </c>
      <c r="G77" s="60"/>
    </row>
    <row r="78" spans="1:7" ht="27.75" customHeight="1">
      <c r="A78" s="61"/>
      <c r="B78" s="50" t="s">
        <v>75</v>
      </c>
      <c r="C78" s="62"/>
      <c r="D78" s="62"/>
      <c r="E78" s="65"/>
      <c r="F78" s="63">
        <f>SUM(F80:F83)</f>
        <v>50500000</v>
      </c>
      <c r="G78" s="60"/>
    </row>
    <row r="79" spans="1:7">
      <c r="A79" s="60"/>
      <c r="B79" s="54" t="s">
        <v>290</v>
      </c>
      <c r="C79" s="54"/>
      <c r="D79" s="54"/>
      <c r="E79" s="64"/>
      <c r="F79" s="64"/>
      <c r="G79" s="60"/>
    </row>
    <row r="80" spans="1:7">
      <c r="A80" s="60"/>
      <c r="B80" s="54" t="s">
        <v>312</v>
      </c>
      <c r="C80" s="54">
        <v>1</v>
      </c>
      <c r="D80" s="54" t="s">
        <v>254</v>
      </c>
      <c r="E80" s="64">
        <v>30000000</v>
      </c>
      <c r="F80" s="64">
        <f>C80*E80</f>
        <v>30000000</v>
      </c>
      <c r="G80" s="60"/>
    </row>
    <row r="81" spans="1:7">
      <c r="A81" s="60"/>
      <c r="B81" s="54" t="s">
        <v>313</v>
      </c>
      <c r="C81" s="54">
        <v>3</v>
      </c>
      <c r="D81" s="54" t="s">
        <v>254</v>
      </c>
      <c r="E81" s="64">
        <v>2500000</v>
      </c>
      <c r="F81" s="64">
        <f>C81*E81</f>
        <v>7500000</v>
      </c>
      <c r="G81" s="60"/>
    </row>
    <row r="82" spans="1:7">
      <c r="A82" s="60"/>
      <c r="B82" s="54" t="s">
        <v>315</v>
      </c>
      <c r="C82" s="54">
        <v>1</v>
      </c>
      <c r="D82" s="54" t="s">
        <v>254</v>
      </c>
      <c r="E82" s="64">
        <v>5000000</v>
      </c>
      <c r="F82" s="64">
        <f>C82*E82</f>
        <v>5000000</v>
      </c>
      <c r="G82" s="60"/>
    </row>
    <row r="83" spans="1:7">
      <c r="A83" s="60"/>
      <c r="B83" s="54" t="s">
        <v>314</v>
      </c>
      <c r="C83" s="54">
        <v>1</v>
      </c>
      <c r="D83" s="54" t="s">
        <v>254</v>
      </c>
      <c r="E83" s="64">
        <v>8000000</v>
      </c>
      <c r="F83" s="64">
        <f>C83*E83</f>
        <v>8000000</v>
      </c>
      <c r="G83" s="60"/>
    </row>
    <row r="84" spans="1:7" ht="13.5" customHeight="1">
      <c r="A84" s="61"/>
      <c r="B84" s="157" t="s">
        <v>78</v>
      </c>
      <c r="C84" s="62"/>
      <c r="D84" s="62"/>
      <c r="E84" s="65"/>
      <c r="F84" s="63">
        <f>SUM(F85:F85)</f>
        <v>16000000</v>
      </c>
      <c r="G84" s="60"/>
    </row>
    <row r="85" spans="1:7">
      <c r="A85" s="60"/>
      <c r="B85" s="55" t="s">
        <v>316</v>
      </c>
      <c r="C85" s="54">
        <v>8</v>
      </c>
      <c r="D85" s="54" t="s">
        <v>215</v>
      </c>
      <c r="E85" s="64">
        <v>2000000</v>
      </c>
      <c r="F85" s="64">
        <f>C85*E85</f>
        <v>16000000</v>
      </c>
      <c r="G85" s="60"/>
    </row>
    <row r="86" spans="1:7" ht="22.5">
      <c r="A86" s="61"/>
      <c r="B86" s="50" t="s">
        <v>81</v>
      </c>
      <c r="C86" s="62"/>
      <c r="D86" s="62"/>
      <c r="E86" s="65"/>
      <c r="F86" s="63">
        <f>SUM(F87:F90)</f>
        <v>45125000</v>
      </c>
      <c r="G86" s="60"/>
    </row>
    <row r="87" spans="1:7">
      <c r="A87" s="60"/>
      <c r="B87" s="54" t="s">
        <v>291</v>
      </c>
      <c r="C87" s="54">
        <v>3</v>
      </c>
      <c r="D87" s="54" t="s">
        <v>202</v>
      </c>
      <c r="E87" s="64">
        <v>10000000</v>
      </c>
      <c r="F87" s="64">
        <f>C87*E87</f>
        <v>30000000</v>
      </c>
      <c r="G87" s="60"/>
    </row>
    <row r="88" spans="1:7">
      <c r="A88" s="60"/>
      <c r="B88" s="54" t="s">
        <v>292</v>
      </c>
      <c r="C88" s="54">
        <v>2</v>
      </c>
      <c r="D88" s="54" t="s">
        <v>202</v>
      </c>
      <c r="E88" s="64">
        <v>2500000</v>
      </c>
      <c r="F88" s="64">
        <f>C88*E88</f>
        <v>5000000</v>
      </c>
      <c r="G88" s="60"/>
    </row>
    <row r="89" spans="1:7">
      <c r="A89" s="60"/>
      <c r="B89" s="54" t="s">
        <v>293</v>
      </c>
      <c r="C89" s="54">
        <v>2</v>
      </c>
      <c r="D89" s="54" t="s">
        <v>202</v>
      </c>
      <c r="E89" s="64">
        <v>5000000</v>
      </c>
      <c r="F89" s="64">
        <f>C89*E89</f>
        <v>10000000</v>
      </c>
      <c r="G89" s="60"/>
    </row>
    <row r="90" spans="1:7">
      <c r="A90" s="60"/>
      <c r="B90" s="54" t="s">
        <v>294</v>
      </c>
      <c r="C90" s="54">
        <v>1</v>
      </c>
      <c r="D90" s="54" t="s">
        <v>295</v>
      </c>
      <c r="E90" s="64">
        <v>125000</v>
      </c>
      <c r="F90" s="64">
        <f>C90*E90</f>
        <v>125000</v>
      </c>
      <c r="G90" s="60"/>
    </row>
    <row r="91" spans="1:7" ht="14.25" customHeight="1">
      <c r="A91" s="61"/>
      <c r="B91" s="50" t="s">
        <v>84</v>
      </c>
      <c r="C91" s="62"/>
      <c r="D91" s="62"/>
      <c r="E91" s="65"/>
      <c r="F91" s="63">
        <f>F92+F93+F94+F95</f>
        <v>16000000</v>
      </c>
      <c r="G91" s="60"/>
    </row>
    <row r="92" spans="1:7">
      <c r="A92" s="60"/>
      <c r="B92" s="54" t="s">
        <v>297</v>
      </c>
      <c r="C92" s="54">
        <v>1</v>
      </c>
      <c r="D92" s="54" t="s">
        <v>215</v>
      </c>
      <c r="E92" s="64">
        <v>4000000</v>
      </c>
      <c r="F92" s="64">
        <f>C92*E92</f>
        <v>4000000</v>
      </c>
      <c r="G92" s="60"/>
    </row>
    <row r="93" spans="1:7">
      <c r="A93" s="60"/>
      <c r="B93" s="54" t="s">
        <v>296</v>
      </c>
      <c r="C93" s="54">
        <v>1</v>
      </c>
      <c r="D93" s="54" t="s">
        <v>215</v>
      </c>
      <c r="E93" s="64">
        <v>3000000</v>
      </c>
      <c r="F93" s="64">
        <f>C93*E93</f>
        <v>3000000</v>
      </c>
      <c r="G93" s="60"/>
    </row>
    <row r="94" spans="1:7">
      <c r="A94" s="60"/>
      <c r="B94" s="54" t="s">
        <v>300</v>
      </c>
      <c r="C94" s="54">
        <v>3</v>
      </c>
      <c r="D94" s="54" t="s">
        <v>215</v>
      </c>
      <c r="E94" s="64">
        <v>2000000</v>
      </c>
      <c r="F94" s="64">
        <f>C94*E94</f>
        <v>6000000</v>
      </c>
      <c r="G94" s="60"/>
    </row>
    <row r="95" spans="1:7">
      <c r="A95" s="60"/>
      <c r="B95" s="54" t="s">
        <v>301</v>
      </c>
      <c r="C95" s="54">
        <v>2</v>
      </c>
      <c r="D95" s="54" t="s">
        <v>215</v>
      </c>
      <c r="E95" s="64">
        <v>1500000</v>
      </c>
      <c r="F95" s="64">
        <f>C95*E95</f>
        <v>3000000</v>
      </c>
      <c r="G95" s="60"/>
    </row>
    <row r="96" spans="1:7" ht="38.25" customHeight="1">
      <c r="A96" s="61"/>
      <c r="B96" s="50" t="s">
        <v>88</v>
      </c>
      <c r="C96" s="62"/>
      <c r="D96" s="62"/>
      <c r="E96" s="65"/>
      <c r="F96" s="63">
        <f>SUM(F97:F101)</f>
        <v>29500000</v>
      </c>
      <c r="G96" s="60"/>
    </row>
    <row r="97" spans="1:7">
      <c r="A97" s="60"/>
      <c r="B97" s="54" t="s">
        <v>317</v>
      </c>
      <c r="C97" s="54">
        <v>1</v>
      </c>
      <c r="D97" s="54" t="s">
        <v>254</v>
      </c>
      <c r="E97" s="64">
        <v>5000000</v>
      </c>
      <c r="F97" s="64">
        <f>E97*C97</f>
        <v>5000000</v>
      </c>
      <c r="G97" s="60"/>
    </row>
    <row r="98" spans="1:7">
      <c r="A98" s="60"/>
      <c r="B98" s="54" t="s">
        <v>318</v>
      </c>
      <c r="C98" s="54">
        <v>1</v>
      </c>
      <c r="D98" s="54" t="s">
        <v>254</v>
      </c>
      <c r="E98" s="64">
        <v>5000000</v>
      </c>
      <c r="F98" s="64">
        <f>E98*C98</f>
        <v>5000000</v>
      </c>
      <c r="G98" s="60"/>
    </row>
    <row r="99" spans="1:7">
      <c r="A99" s="60"/>
      <c r="B99" s="54" t="s">
        <v>319</v>
      </c>
      <c r="C99" s="54">
        <v>1</v>
      </c>
      <c r="D99" s="54" t="s">
        <v>254</v>
      </c>
      <c r="E99" s="64">
        <v>4000000</v>
      </c>
      <c r="F99" s="64">
        <f>C99*E99</f>
        <v>4000000</v>
      </c>
      <c r="G99" s="60"/>
    </row>
    <row r="100" spans="1:7">
      <c r="A100" s="60"/>
      <c r="B100" s="54" t="s">
        <v>320</v>
      </c>
      <c r="C100" s="54">
        <v>50</v>
      </c>
      <c r="D100" s="54" t="s">
        <v>202</v>
      </c>
      <c r="E100" s="64">
        <v>150000</v>
      </c>
      <c r="F100" s="64">
        <f>E100*C100</f>
        <v>7500000</v>
      </c>
      <c r="G100" s="60"/>
    </row>
    <row r="101" spans="1:7">
      <c r="A101" s="60"/>
      <c r="B101" s="54" t="s">
        <v>321</v>
      </c>
      <c r="C101" s="54">
        <v>4</v>
      </c>
      <c r="D101" s="54" t="s">
        <v>202</v>
      </c>
      <c r="E101" s="64">
        <v>2000000</v>
      </c>
      <c r="F101" s="64">
        <f>C101*E101</f>
        <v>8000000</v>
      </c>
      <c r="G101" s="60"/>
    </row>
    <row r="102" spans="1:7" ht="22.5">
      <c r="A102" s="70" t="s">
        <v>216</v>
      </c>
      <c r="B102" s="69" t="s">
        <v>217</v>
      </c>
      <c r="C102" s="54"/>
      <c r="D102" s="54"/>
      <c r="E102" s="54"/>
      <c r="F102" s="126">
        <f>F103+F107</f>
        <v>97487556</v>
      </c>
      <c r="G102" s="60"/>
    </row>
    <row r="103" spans="1:7" ht="28.5" customHeight="1">
      <c r="A103" s="61"/>
      <c r="B103" s="50" t="s">
        <v>93</v>
      </c>
      <c r="C103" s="65"/>
      <c r="D103" s="65"/>
      <c r="E103" s="65"/>
      <c r="F103" s="63">
        <f>F104+F105+F106</f>
        <v>10800000</v>
      </c>
      <c r="G103" s="60"/>
    </row>
    <row r="104" spans="1:7">
      <c r="A104" s="60"/>
      <c r="B104" s="54" t="s">
        <v>218</v>
      </c>
      <c r="C104" s="64"/>
      <c r="D104" s="64"/>
      <c r="E104" s="64">
        <v>1200000</v>
      </c>
      <c r="F104" s="64">
        <f>E104</f>
        <v>1200000</v>
      </c>
      <c r="G104" s="60"/>
    </row>
    <row r="105" spans="1:7">
      <c r="A105" s="60"/>
      <c r="B105" s="54" t="s">
        <v>219</v>
      </c>
      <c r="C105" s="64"/>
      <c r="D105" s="64"/>
      <c r="E105" s="64">
        <v>1200000</v>
      </c>
      <c r="F105" s="64">
        <f>E105</f>
        <v>1200000</v>
      </c>
      <c r="G105" s="60"/>
    </row>
    <row r="106" spans="1:7">
      <c r="A106" s="60"/>
      <c r="B106" s="54" t="s">
        <v>220</v>
      </c>
      <c r="C106" s="64"/>
      <c r="D106" s="64"/>
      <c r="E106" s="64">
        <v>8400000</v>
      </c>
      <c r="F106" s="64">
        <f>E106</f>
        <v>8400000</v>
      </c>
      <c r="G106" s="60"/>
    </row>
    <row r="107" spans="1:7" ht="22.5">
      <c r="A107" s="61"/>
      <c r="B107" s="50" t="s">
        <v>96</v>
      </c>
      <c r="C107" s="65"/>
      <c r="D107" s="65"/>
      <c r="E107" s="65"/>
      <c r="F107" s="63">
        <f>F108</f>
        <v>86687556</v>
      </c>
      <c r="G107" s="60"/>
    </row>
    <row r="108" spans="1:7">
      <c r="A108" s="60"/>
      <c r="B108" s="54" t="s">
        <v>340</v>
      </c>
      <c r="C108" s="64"/>
      <c r="D108" s="64"/>
      <c r="E108" s="64">
        <v>86687556</v>
      </c>
      <c r="F108" s="64">
        <f>E108</f>
        <v>86687556</v>
      </c>
      <c r="G108" s="60"/>
    </row>
    <row r="109" spans="1:7" ht="22.5">
      <c r="A109" s="70" t="s">
        <v>221</v>
      </c>
      <c r="B109" s="57" t="s">
        <v>222</v>
      </c>
      <c r="C109" s="64"/>
      <c r="D109" s="64"/>
      <c r="E109" s="64"/>
      <c r="F109" s="126">
        <f>F110+F124+F127</f>
        <v>83838600</v>
      </c>
      <c r="G109" s="60"/>
    </row>
    <row r="110" spans="1:7" ht="49.5" customHeight="1">
      <c r="A110" s="71"/>
      <c r="B110" s="50" t="s">
        <v>102</v>
      </c>
      <c r="C110" s="65"/>
      <c r="D110" s="65"/>
      <c r="E110" s="65"/>
      <c r="F110" s="63">
        <f>F111</f>
        <v>13658600</v>
      </c>
      <c r="G110" s="60"/>
    </row>
    <row r="111" spans="1:7">
      <c r="A111" s="70"/>
      <c r="B111" s="54" t="s">
        <v>322</v>
      </c>
      <c r="C111" s="64"/>
      <c r="D111" s="64"/>
      <c r="E111" s="64"/>
      <c r="F111" s="64">
        <f>SUM(F112:F123)</f>
        <v>13658600</v>
      </c>
      <c r="G111" s="60"/>
    </row>
    <row r="112" spans="1:7">
      <c r="A112" s="70"/>
      <c r="B112" s="54" t="s">
        <v>323</v>
      </c>
      <c r="C112" s="64">
        <v>40</v>
      </c>
      <c r="D112" s="64" t="s">
        <v>236</v>
      </c>
      <c r="E112" s="64">
        <v>38800</v>
      </c>
      <c r="F112" s="64">
        <f>C112*E112</f>
        <v>1552000</v>
      </c>
      <c r="G112" s="60"/>
    </row>
    <row r="113" spans="1:7" ht="22.5">
      <c r="A113" s="70"/>
      <c r="B113" s="54" t="s">
        <v>324</v>
      </c>
      <c r="C113" s="64"/>
      <c r="D113" s="64"/>
      <c r="E113" s="64"/>
      <c r="F113" s="64"/>
      <c r="G113" s="60"/>
    </row>
    <row r="114" spans="1:7" ht="22.5">
      <c r="A114" s="70"/>
      <c r="B114" s="54" t="s">
        <v>325</v>
      </c>
      <c r="C114" s="64">
        <v>4</v>
      </c>
      <c r="D114" s="64" t="s">
        <v>202</v>
      </c>
      <c r="E114" s="64">
        <v>853800</v>
      </c>
      <c r="F114" s="64">
        <f t="shared" ref="F114:F123" si="1">C114*E114</f>
        <v>3415200</v>
      </c>
      <c r="G114" s="60"/>
    </row>
    <row r="115" spans="1:7" ht="22.5">
      <c r="A115" s="70"/>
      <c r="B115" s="54" t="s">
        <v>326</v>
      </c>
      <c r="C115" s="64">
        <v>4</v>
      </c>
      <c r="D115" s="64" t="s">
        <v>202</v>
      </c>
      <c r="E115" s="64">
        <v>348400</v>
      </c>
      <c r="F115" s="64">
        <f t="shared" si="1"/>
        <v>1393600</v>
      </c>
      <c r="G115" s="60"/>
    </row>
    <row r="116" spans="1:7">
      <c r="A116" s="70"/>
      <c r="B116" s="54" t="s">
        <v>327</v>
      </c>
      <c r="C116" s="64">
        <v>1</v>
      </c>
      <c r="D116" s="64" t="s">
        <v>202</v>
      </c>
      <c r="E116" s="64">
        <v>630000</v>
      </c>
      <c r="F116" s="64">
        <f t="shared" si="1"/>
        <v>630000</v>
      </c>
      <c r="G116" s="60"/>
    </row>
    <row r="117" spans="1:7">
      <c r="A117" s="70"/>
      <c r="B117" s="54" t="s">
        <v>328</v>
      </c>
      <c r="C117" s="64">
        <v>1</v>
      </c>
      <c r="D117" s="64" t="s">
        <v>202</v>
      </c>
      <c r="E117" s="64">
        <v>180000</v>
      </c>
      <c r="F117" s="64">
        <f t="shared" si="1"/>
        <v>180000</v>
      </c>
      <c r="G117" s="60"/>
    </row>
    <row r="118" spans="1:7">
      <c r="A118" s="70"/>
      <c r="B118" s="54" t="s">
        <v>329</v>
      </c>
      <c r="C118" s="64">
        <v>1</v>
      </c>
      <c r="D118" s="64" t="s">
        <v>334</v>
      </c>
      <c r="E118" s="64">
        <v>285000</v>
      </c>
      <c r="F118" s="64">
        <f t="shared" si="1"/>
        <v>285000</v>
      </c>
      <c r="G118" s="60"/>
    </row>
    <row r="119" spans="1:7">
      <c r="A119" s="70"/>
      <c r="B119" s="54" t="s">
        <v>330</v>
      </c>
      <c r="C119" s="64">
        <v>1</v>
      </c>
      <c r="D119" s="64" t="s">
        <v>334</v>
      </c>
      <c r="E119" s="64">
        <v>130000</v>
      </c>
      <c r="F119" s="64">
        <f t="shared" si="1"/>
        <v>130000</v>
      </c>
      <c r="G119" s="60"/>
    </row>
    <row r="120" spans="1:7">
      <c r="A120" s="70"/>
      <c r="B120" s="54" t="s">
        <v>331</v>
      </c>
      <c r="C120" s="64">
        <v>1</v>
      </c>
      <c r="D120" s="64" t="s">
        <v>254</v>
      </c>
      <c r="E120" s="64">
        <v>840000</v>
      </c>
      <c r="F120" s="64">
        <f t="shared" si="1"/>
        <v>840000</v>
      </c>
      <c r="G120" s="60"/>
    </row>
    <row r="121" spans="1:7">
      <c r="A121" s="70"/>
      <c r="B121" s="54" t="s">
        <v>332</v>
      </c>
      <c r="C121" s="64">
        <v>5</v>
      </c>
      <c r="D121" s="64" t="s">
        <v>334</v>
      </c>
      <c r="E121" s="64">
        <v>200000</v>
      </c>
      <c r="F121" s="64">
        <f t="shared" si="1"/>
        <v>1000000</v>
      </c>
      <c r="G121" s="60"/>
    </row>
    <row r="122" spans="1:7">
      <c r="A122" s="70"/>
      <c r="B122" s="54" t="s">
        <v>333</v>
      </c>
      <c r="C122" s="64">
        <v>1</v>
      </c>
      <c r="D122" s="64" t="s">
        <v>335</v>
      </c>
      <c r="E122" s="64">
        <v>2232800</v>
      </c>
      <c r="F122" s="64">
        <f t="shared" si="1"/>
        <v>2232800</v>
      </c>
      <c r="G122" s="60"/>
    </row>
    <row r="123" spans="1:7">
      <c r="A123" s="70"/>
      <c r="B123" s="54" t="s">
        <v>336</v>
      </c>
      <c r="C123" s="64">
        <v>1</v>
      </c>
      <c r="D123" s="64" t="s">
        <v>335</v>
      </c>
      <c r="E123" s="64">
        <v>2000000</v>
      </c>
      <c r="F123" s="64">
        <f t="shared" si="1"/>
        <v>2000000</v>
      </c>
      <c r="G123" s="60"/>
    </row>
    <row r="124" spans="1:7">
      <c r="A124" s="60"/>
      <c r="B124" s="147" t="s">
        <v>106</v>
      </c>
      <c r="C124" s="65"/>
      <c r="D124" s="65"/>
      <c r="E124" s="65"/>
      <c r="F124" s="63">
        <f>F125+F126</f>
        <v>58180000</v>
      </c>
      <c r="G124" s="60"/>
    </row>
    <row r="125" spans="1:7" ht="22.5">
      <c r="A125" s="60"/>
      <c r="B125" s="54" t="s">
        <v>337</v>
      </c>
      <c r="C125" s="64">
        <v>1</v>
      </c>
      <c r="D125" s="64" t="s">
        <v>254</v>
      </c>
      <c r="E125" s="64"/>
      <c r="F125" s="64">
        <v>45580000</v>
      </c>
      <c r="G125" s="60"/>
    </row>
    <row r="126" spans="1:7">
      <c r="A126" s="60"/>
      <c r="B126" s="54" t="s">
        <v>341</v>
      </c>
      <c r="C126" s="64">
        <v>1</v>
      </c>
      <c r="D126" s="64" t="s">
        <v>335</v>
      </c>
      <c r="E126" s="64"/>
      <c r="F126" s="64">
        <v>12600000</v>
      </c>
      <c r="G126" s="60"/>
    </row>
    <row r="127" spans="1:7" ht="33.75">
      <c r="A127" s="60"/>
      <c r="B127" s="50" t="s">
        <v>110</v>
      </c>
      <c r="C127" s="65"/>
      <c r="D127" s="65"/>
      <c r="E127" s="65"/>
      <c r="F127" s="63">
        <f>F128+F129</f>
        <v>12000000</v>
      </c>
      <c r="G127" s="60"/>
    </row>
    <row r="128" spans="1:7">
      <c r="A128" s="60"/>
      <c r="B128" s="54" t="s">
        <v>338</v>
      </c>
      <c r="C128" s="64"/>
      <c r="D128" s="64"/>
      <c r="E128" s="72">
        <v>8000000</v>
      </c>
      <c r="F128" s="64">
        <f>E128</f>
        <v>8000000</v>
      </c>
      <c r="G128" s="60"/>
    </row>
    <row r="129" spans="1:11">
      <c r="A129" s="60"/>
      <c r="B129" s="68" t="s">
        <v>339</v>
      </c>
      <c r="C129" s="82"/>
      <c r="D129" s="82"/>
      <c r="E129" s="73">
        <v>4000000</v>
      </c>
      <c r="F129" s="74">
        <f>E129</f>
        <v>4000000</v>
      </c>
      <c r="G129" s="60"/>
    </row>
    <row r="130" spans="1:11" ht="33.75">
      <c r="A130" s="77">
        <v>2</v>
      </c>
      <c r="B130" s="75" t="s">
        <v>113</v>
      </c>
      <c r="C130" s="75"/>
      <c r="D130" s="60"/>
      <c r="E130" s="60"/>
      <c r="F130" s="134">
        <f>F131</f>
        <v>135893400</v>
      </c>
      <c r="G130" s="60"/>
    </row>
    <row r="131" spans="1:11" ht="22.5">
      <c r="A131" s="60" t="s">
        <v>184</v>
      </c>
      <c r="B131" s="76" t="s">
        <v>115</v>
      </c>
      <c r="C131" s="75"/>
      <c r="D131" s="77"/>
      <c r="E131" s="77"/>
      <c r="F131" s="126">
        <f>F132+F146+F166+F174</f>
        <v>135893400</v>
      </c>
      <c r="G131" s="60"/>
    </row>
    <row r="132" spans="1:11" ht="22.5">
      <c r="A132" s="60"/>
      <c r="B132" s="140" t="s">
        <v>459</v>
      </c>
      <c r="C132" s="140"/>
      <c r="D132" s="141"/>
      <c r="E132" s="141"/>
      <c r="F132" s="63">
        <f>F133</f>
        <v>20000000</v>
      </c>
      <c r="G132" s="60"/>
    </row>
    <row r="133" spans="1:11" ht="45">
      <c r="A133" s="60"/>
      <c r="B133" s="139" t="s">
        <v>460</v>
      </c>
      <c r="C133" s="75"/>
      <c r="D133" s="77"/>
      <c r="E133" s="77"/>
      <c r="F133" s="127">
        <f>SUM(F135:F145)</f>
        <v>20000000</v>
      </c>
      <c r="G133" s="60"/>
    </row>
    <row r="134" spans="1:11">
      <c r="A134" s="60"/>
      <c r="B134" s="153" t="s">
        <v>468</v>
      </c>
      <c r="C134" s="154"/>
      <c r="D134" s="149"/>
      <c r="E134" s="150"/>
      <c r="F134" s="151"/>
      <c r="G134" s="60"/>
    </row>
    <row r="135" spans="1:11">
      <c r="A135" s="60"/>
      <c r="B135" s="155" t="s">
        <v>385</v>
      </c>
      <c r="C135" s="155">
        <v>650</v>
      </c>
      <c r="D135" s="129" t="s">
        <v>190</v>
      </c>
      <c r="E135" s="127">
        <v>10000</v>
      </c>
      <c r="F135" s="151">
        <f>C135*E135</f>
        <v>6500000</v>
      </c>
      <c r="G135" s="60"/>
      <c r="H135" s="148" t="s">
        <v>470</v>
      </c>
      <c r="I135" s="148"/>
      <c r="J135" s="148"/>
      <c r="K135" s="148"/>
    </row>
    <row r="136" spans="1:11">
      <c r="A136" s="60"/>
      <c r="B136" s="155" t="s">
        <v>465</v>
      </c>
      <c r="C136" s="155">
        <v>650</v>
      </c>
      <c r="D136" s="129" t="s">
        <v>190</v>
      </c>
      <c r="E136" s="127">
        <v>20000</v>
      </c>
      <c r="F136" s="151">
        <f>C136*E136</f>
        <v>13000000</v>
      </c>
      <c r="G136" s="60"/>
    </row>
    <row r="137" spans="1:11">
      <c r="A137" s="60"/>
      <c r="B137" s="154" t="s">
        <v>185</v>
      </c>
      <c r="C137" s="155"/>
      <c r="D137" s="129"/>
      <c r="E137" s="152"/>
      <c r="F137" s="151"/>
      <c r="G137" s="60"/>
    </row>
    <row r="138" spans="1:11">
      <c r="A138" s="60"/>
      <c r="B138" s="155" t="s">
        <v>357</v>
      </c>
      <c r="C138" s="155">
        <v>1</v>
      </c>
      <c r="D138" s="129" t="s">
        <v>224</v>
      </c>
      <c r="E138" s="127">
        <v>55000</v>
      </c>
      <c r="F138" s="151">
        <f t="shared" ref="F138:F145" si="2">C138*E138</f>
        <v>55000</v>
      </c>
      <c r="G138" s="60"/>
    </row>
    <row r="139" spans="1:11">
      <c r="A139" s="60"/>
      <c r="B139" s="155" t="s">
        <v>343</v>
      </c>
      <c r="C139" s="155">
        <v>1</v>
      </c>
      <c r="D139" s="129" t="s">
        <v>190</v>
      </c>
      <c r="E139" s="127">
        <v>60400</v>
      </c>
      <c r="F139" s="151">
        <f t="shared" si="2"/>
        <v>60400</v>
      </c>
      <c r="G139" s="60"/>
    </row>
    <row r="140" spans="1:11">
      <c r="A140" s="60"/>
      <c r="B140" s="155" t="s">
        <v>466</v>
      </c>
      <c r="C140" s="155">
        <v>12</v>
      </c>
      <c r="D140" s="129" t="s">
        <v>202</v>
      </c>
      <c r="E140" s="127">
        <v>3500</v>
      </c>
      <c r="F140" s="151">
        <f t="shared" si="2"/>
        <v>42000</v>
      </c>
      <c r="G140" s="60"/>
    </row>
    <row r="141" spans="1:11">
      <c r="A141" s="60"/>
      <c r="B141" s="155" t="s">
        <v>467</v>
      </c>
      <c r="C141" s="155">
        <v>3</v>
      </c>
      <c r="D141" s="129" t="s">
        <v>202</v>
      </c>
      <c r="E141" s="127">
        <v>20000</v>
      </c>
      <c r="F141" s="151">
        <f t="shared" si="2"/>
        <v>60000</v>
      </c>
      <c r="G141" s="60"/>
    </row>
    <row r="142" spans="1:11">
      <c r="A142" s="60"/>
      <c r="B142" s="155" t="s">
        <v>368</v>
      </c>
      <c r="C142" s="155">
        <v>2</v>
      </c>
      <c r="D142" s="129" t="s">
        <v>190</v>
      </c>
      <c r="E142" s="127">
        <v>60400</v>
      </c>
      <c r="F142" s="151">
        <f t="shared" si="2"/>
        <v>120800</v>
      </c>
      <c r="G142" s="60"/>
    </row>
    <row r="143" spans="1:11">
      <c r="A143" s="60"/>
      <c r="B143" s="155" t="s">
        <v>362</v>
      </c>
      <c r="C143" s="155">
        <v>320</v>
      </c>
      <c r="D143" s="129" t="s">
        <v>252</v>
      </c>
      <c r="E143" s="152">
        <v>300</v>
      </c>
      <c r="F143" s="151">
        <f t="shared" si="2"/>
        <v>96000</v>
      </c>
      <c r="G143" s="60"/>
    </row>
    <row r="144" spans="1:11">
      <c r="A144" s="60"/>
      <c r="B144" s="156" t="s">
        <v>351</v>
      </c>
      <c r="C144" s="156">
        <v>1</v>
      </c>
      <c r="D144" s="129" t="s">
        <v>202</v>
      </c>
      <c r="E144" s="127">
        <v>24200</v>
      </c>
      <c r="F144" s="151">
        <f t="shared" si="2"/>
        <v>24200</v>
      </c>
      <c r="G144" s="60"/>
    </row>
    <row r="145" spans="1:7">
      <c r="A145" s="60"/>
      <c r="B145" s="156" t="s">
        <v>350</v>
      </c>
      <c r="C145" s="155">
        <v>13</v>
      </c>
      <c r="D145" s="129" t="s">
        <v>469</v>
      </c>
      <c r="E145" s="127">
        <v>3200</v>
      </c>
      <c r="F145" s="151">
        <f t="shared" si="2"/>
        <v>41600</v>
      </c>
      <c r="G145" s="60"/>
    </row>
    <row r="146" spans="1:7" ht="22.5">
      <c r="A146" s="60"/>
      <c r="B146" s="81" t="s">
        <v>117</v>
      </c>
      <c r="C146" s="85"/>
      <c r="D146" s="61"/>
      <c r="E146" s="61"/>
      <c r="F146" s="63">
        <f>SUM(F148:F164)</f>
        <v>9100000</v>
      </c>
      <c r="G146" s="60"/>
    </row>
    <row r="147" spans="1:7" ht="22.5">
      <c r="A147" s="60"/>
      <c r="B147" s="80" t="s">
        <v>342</v>
      </c>
      <c r="C147" s="79"/>
      <c r="D147" s="60"/>
      <c r="E147" s="64"/>
      <c r="F147" s="64"/>
      <c r="G147" s="60"/>
    </row>
    <row r="148" spans="1:7">
      <c r="A148" s="60"/>
      <c r="B148" s="79" t="s">
        <v>343</v>
      </c>
      <c r="C148" s="79">
        <v>1</v>
      </c>
      <c r="D148" s="60" t="s">
        <v>190</v>
      </c>
      <c r="E148" s="64">
        <v>60400</v>
      </c>
      <c r="F148" s="64">
        <f t="shared" ref="F148:F158" si="3">C148*E148</f>
        <v>60400</v>
      </c>
      <c r="G148" s="60"/>
    </row>
    <row r="149" spans="1:7">
      <c r="A149" s="60"/>
      <c r="B149" s="79" t="s">
        <v>344</v>
      </c>
      <c r="C149" s="79">
        <v>1</v>
      </c>
      <c r="D149" s="60" t="s">
        <v>202</v>
      </c>
      <c r="E149" s="64">
        <v>75000</v>
      </c>
      <c r="F149" s="64">
        <f t="shared" si="3"/>
        <v>75000</v>
      </c>
      <c r="G149" s="60"/>
    </row>
    <row r="150" spans="1:7">
      <c r="A150" s="60"/>
      <c r="B150" s="79" t="s">
        <v>345</v>
      </c>
      <c r="C150" s="79">
        <v>2</v>
      </c>
      <c r="D150" s="60" t="s">
        <v>190</v>
      </c>
      <c r="E150" s="64">
        <v>18000</v>
      </c>
      <c r="F150" s="64">
        <f t="shared" si="3"/>
        <v>36000</v>
      </c>
      <c r="G150" s="60"/>
    </row>
    <row r="151" spans="1:7">
      <c r="A151" s="60"/>
      <c r="B151" s="79" t="s">
        <v>347</v>
      </c>
      <c r="C151" s="79">
        <v>5</v>
      </c>
      <c r="D151" s="60" t="s">
        <v>202</v>
      </c>
      <c r="E151" s="64">
        <v>18000</v>
      </c>
      <c r="F151" s="64">
        <f t="shared" si="3"/>
        <v>90000</v>
      </c>
      <c r="G151" s="60"/>
    </row>
    <row r="152" spans="1:7">
      <c r="A152" s="60"/>
      <c r="B152" s="79" t="s">
        <v>348</v>
      </c>
      <c r="C152" s="79">
        <v>99</v>
      </c>
      <c r="D152" s="60" t="s">
        <v>202</v>
      </c>
      <c r="E152" s="64">
        <v>2600</v>
      </c>
      <c r="F152" s="64">
        <f t="shared" si="3"/>
        <v>257400</v>
      </c>
      <c r="G152" s="60"/>
    </row>
    <row r="153" spans="1:7">
      <c r="A153" s="60"/>
      <c r="B153" s="79" t="s">
        <v>349</v>
      </c>
      <c r="C153" s="79">
        <v>2</v>
      </c>
      <c r="D153" s="60" t="s">
        <v>202</v>
      </c>
      <c r="E153" s="64">
        <v>24200</v>
      </c>
      <c r="F153" s="64">
        <f t="shared" si="3"/>
        <v>48400</v>
      </c>
      <c r="G153" s="60"/>
    </row>
    <row r="154" spans="1:7">
      <c r="A154" s="60"/>
      <c r="B154" s="79" t="s">
        <v>350</v>
      </c>
      <c r="C154" s="79">
        <v>100</v>
      </c>
      <c r="D154" s="60" t="s">
        <v>202</v>
      </c>
      <c r="E154" s="64">
        <v>3200</v>
      </c>
      <c r="F154" s="64">
        <f t="shared" si="3"/>
        <v>320000</v>
      </c>
      <c r="G154" s="60"/>
    </row>
    <row r="155" spans="1:7">
      <c r="A155" s="60"/>
      <c r="B155" s="79" t="s">
        <v>351</v>
      </c>
      <c r="C155" s="79">
        <v>1</v>
      </c>
      <c r="D155" s="60" t="s">
        <v>202</v>
      </c>
      <c r="E155" s="64">
        <v>24200</v>
      </c>
      <c r="F155" s="64">
        <f t="shared" si="3"/>
        <v>24200</v>
      </c>
      <c r="G155" s="60"/>
    </row>
    <row r="156" spans="1:7">
      <c r="A156" s="60"/>
      <c r="B156" s="79" t="s">
        <v>352</v>
      </c>
      <c r="C156" s="79">
        <v>1</v>
      </c>
      <c r="D156" s="60" t="s">
        <v>202</v>
      </c>
      <c r="E156" s="64">
        <v>12100</v>
      </c>
      <c r="F156" s="64">
        <f t="shared" si="3"/>
        <v>12100</v>
      </c>
      <c r="G156" s="60"/>
    </row>
    <row r="157" spans="1:7">
      <c r="A157" s="60"/>
      <c r="B157" s="79" t="s">
        <v>353</v>
      </c>
      <c r="C157" s="79">
        <v>5</v>
      </c>
      <c r="D157" s="60" t="s">
        <v>202</v>
      </c>
      <c r="E157" s="64">
        <v>36300</v>
      </c>
      <c r="F157" s="64">
        <f t="shared" si="3"/>
        <v>181500</v>
      </c>
      <c r="G157" s="60"/>
    </row>
    <row r="158" spans="1:7">
      <c r="A158" s="60"/>
      <c r="B158" s="79" t="s">
        <v>354</v>
      </c>
      <c r="C158" s="79">
        <v>6</v>
      </c>
      <c r="D158" s="60" t="s">
        <v>202</v>
      </c>
      <c r="E158" s="64">
        <v>150000</v>
      </c>
      <c r="F158" s="64">
        <f t="shared" si="3"/>
        <v>900000</v>
      </c>
      <c r="G158" s="60"/>
    </row>
    <row r="159" spans="1:7" ht="22.5">
      <c r="A159" s="60"/>
      <c r="B159" s="80" t="s">
        <v>355</v>
      </c>
      <c r="C159" s="79"/>
      <c r="D159" s="60"/>
      <c r="E159" s="64"/>
      <c r="F159" s="64"/>
      <c r="G159" s="60"/>
    </row>
    <row r="160" spans="1:7">
      <c r="A160" s="60"/>
      <c r="B160" s="79" t="s">
        <v>356</v>
      </c>
      <c r="C160" s="79">
        <v>7</v>
      </c>
      <c r="D160" s="60" t="s">
        <v>224</v>
      </c>
      <c r="E160" s="64">
        <v>53000</v>
      </c>
      <c r="F160" s="64">
        <f>C160*E160</f>
        <v>371000</v>
      </c>
      <c r="G160" s="84"/>
    </row>
    <row r="161" spans="1:7">
      <c r="A161" s="60"/>
      <c r="B161" s="79" t="s">
        <v>357</v>
      </c>
      <c r="C161" s="79">
        <v>15</v>
      </c>
      <c r="D161" s="60" t="s">
        <v>224</v>
      </c>
      <c r="E161" s="64">
        <v>55000</v>
      </c>
      <c r="F161" s="64">
        <f>C161*E161</f>
        <v>825000</v>
      </c>
      <c r="G161" s="84"/>
    </row>
    <row r="162" spans="1:7" ht="22.5">
      <c r="A162" s="60"/>
      <c r="B162" s="79" t="s">
        <v>358</v>
      </c>
      <c r="C162" s="79"/>
      <c r="D162" s="60"/>
      <c r="E162" s="64"/>
      <c r="F162" s="64"/>
      <c r="G162" s="60"/>
    </row>
    <row r="163" spans="1:7">
      <c r="A163" s="60"/>
      <c r="B163" s="79" t="s">
        <v>359</v>
      </c>
      <c r="C163" s="79">
        <v>10</v>
      </c>
      <c r="D163" s="60" t="s">
        <v>202</v>
      </c>
      <c r="E163" s="64">
        <v>289900</v>
      </c>
      <c r="F163" s="64">
        <f>C163*E163</f>
        <v>2899000</v>
      </c>
      <c r="G163" s="60"/>
    </row>
    <row r="164" spans="1:7">
      <c r="A164" s="60"/>
      <c r="B164" s="79" t="s">
        <v>225</v>
      </c>
      <c r="C164" s="79">
        <v>24</v>
      </c>
      <c r="D164" s="60" t="s">
        <v>226</v>
      </c>
      <c r="E164" s="64">
        <v>125000</v>
      </c>
      <c r="F164" s="64">
        <f t="shared" ref="F164" si="4">C164*E164</f>
        <v>3000000</v>
      </c>
      <c r="G164" s="60"/>
    </row>
    <row r="165" spans="1:7">
      <c r="A165" s="60"/>
      <c r="C165" s="60"/>
      <c r="D165" s="60"/>
      <c r="E165" s="60"/>
      <c r="F165" s="60"/>
      <c r="G165" s="60"/>
    </row>
    <row r="166" spans="1:7" ht="33.75">
      <c r="A166" s="60"/>
      <c r="B166" s="81" t="s">
        <v>121</v>
      </c>
      <c r="C166" s="61"/>
      <c r="D166" s="61"/>
      <c r="E166" s="61"/>
      <c r="F166" s="63">
        <f>F167+F168+F169+F171</f>
        <v>914900</v>
      </c>
      <c r="G166" s="60"/>
    </row>
    <row r="167" spans="1:7" ht="22.5">
      <c r="A167" s="60"/>
      <c r="B167" s="79" t="s">
        <v>361</v>
      </c>
      <c r="C167" s="79"/>
      <c r="D167" s="60"/>
      <c r="E167" s="64"/>
      <c r="F167" s="64"/>
      <c r="G167" s="60"/>
    </row>
    <row r="168" spans="1:7">
      <c r="A168" s="60"/>
      <c r="B168" s="68" t="s">
        <v>362</v>
      </c>
      <c r="C168" s="82">
        <v>683</v>
      </c>
      <c r="D168" s="60" t="s">
        <v>252</v>
      </c>
      <c r="E168" s="64">
        <v>300</v>
      </c>
      <c r="F168" s="64">
        <f>C168*E168</f>
        <v>204900</v>
      </c>
      <c r="G168" s="60"/>
    </row>
    <row r="169" spans="1:7">
      <c r="A169" s="60"/>
      <c r="B169" s="68" t="s">
        <v>363</v>
      </c>
      <c r="C169" s="82">
        <v>50</v>
      </c>
      <c r="D169" s="60" t="s">
        <v>202</v>
      </c>
      <c r="E169" s="64">
        <v>10000</v>
      </c>
      <c r="F169" s="64">
        <f>C169*E169</f>
        <v>500000</v>
      </c>
      <c r="G169" s="60"/>
    </row>
    <row r="170" spans="1:7">
      <c r="A170" s="60"/>
      <c r="B170" s="68" t="s">
        <v>364</v>
      </c>
      <c r="C170" s="82"/>
      <c r="D170" s="60"/>
      <c r="E170" s="64"/>
      <c r="F170" s="64"/>
      <c r="G170" s="60"/>
    </row>
    <row r="171" spans="1:7">
      <c r="A171" s="60"/>
      <c r="B171" s="68" t="s">
        <v>365</v>
      </c>
      <c r="C171" s="83">
        <v>21</v>
      </c>
      <c r="D171" s="60" t="s">
        <v>366</v>
      </c>
      <c r="E171" s="84">
        <v>10000</v>
      </c>
      <c r="F171" s="84">
        <f>C171*E171</f>
        <v>210000</v>
      </c>
      <c r="G171" s="60"/>
    </row>
    <row r="172" spans="1:7">
      <c r="A172" s="60"/>
      <c r="B172" s="68"/>
      <c r="C172" s="83"/>
      <c r="D172" s="60"/>
      <c r="E172" s="84"/>
      <c r="F172" s="84"/>
      <c r="G172" s="60"/>
    </row>
    <row r="173" spans="1:7">
      <c r="A173" s="60"/>
      <c r="B173" s="60"/>
      <c r="C173" s="60"/>
      <c r="D173" s="60"/>
      <c r="E173" s="64"/>
      <c r="F173" s="66"/>
      <c r="G173" s="60"/>
    </row>
    <row r="174" spans="1:7" ht="33.75">
      <c r="A174" s="60"/>
      <c r="B174" s="81" t="s">
        <v>125</v>
      </c>
      <c r="C174" s="61"/>
      <c r="D174" s="61"/>
      <c r="E174" s="65"/>
      <c r="F174" s="63">
        <f>F175</f>
        <v>105878500</v>
      </c>
      <c r="G174" s="60"/>
    </row>
    <row r="175" spans="1:7" ht="22.5">
      <c r="A175" s="60"/>
      <c r="B175" s="128" t="s">
        <v>361</v>
      </c>
      <c r="C175" s="129"/>
      <c r="D175" s="129"/>
      <c r="E175" s="127"/>
      <c r="F175" s="127">
        <f>SUM(F176:F190)</f>
        <v>105878500</v>
      </c>
      <c r="G175" s="60"/>
    </row>
    <row r="176" spans="1:7">
      <c r="A176" s="60"/>
      <c r="B176" s="68" t="s">
        <v>348</v>
      </c>
      <c r="C176" s="60">
        <v>100</v>
      </c>
      <c r="D176" s="60" t="s">
        <v>202</v>
      </c>
      <c r="E176" s="64">
        <v>2600</v>
      </c>
      <c r="F176" s="64">
        <f t="shared" ref="F176:F183" si="5">C176*E176</f>
        <v>260000</v>
      </c>
      <c r="G176" s="60"/>
    </row>
    <row r="177" spans="1:7">
      <c r="A177" s="60"/>
      <c r="B177" s="68" t="s">
        <v>353</v>
      </c>
      <c r="C177" s="60">
        <v>5</v>
      </c>
      <c r="D177" s="60" t="s">
        <v>202</v>
      </c>
      <c r="E177" s="64">
        <v>36300</v>
      </c>
      <c r="F177" s="64">
        <f t="shared" si="5"/>
        <v>181500</v>
      </c>
      <c r="G177" s="60"/>
    </row>
    <row r="178" spans="1:7">
      <c r="A178" s="60"/>
      <c r="B178" s="68" t="s">
        <v>367</v>
      </c>
      <c r="C178" s="60">
        <v>100</v>
      </c>
      <c r="D178" s="60" t="s">
        <v>202</v>
      </c>
      <c r="E178" s="64">
        <v>3200</v>
      </c>
      <c r="F178" s="64">
        <f t="shared" si="5"/>
        <v>320000</v>
      </c>
      <c r="G178" s="60"/>
    </row>
    <row r="179" spans="1:7">
      <c r="A179" s="60"/>
      <c r="B179" s="68" t="s">
        <v>343</v>
      </c>
      <c r="C179" s="60">
        <v>2</v>
      </c>
      <c r="D179" s="60" t="s">
        <v>190</v>
      </c>
      <c r="E179" s="64">
        <v>16500</v>
      </c>
      <c r="F179" s="64">
        <f t="shared" si="5"/>
        <v>33000</v>
      </c>
      <c r="G179" s="60"/>
    </row>
    <row r="180" spans="1:7">
      <c r="A180" s="60"/>
      <c r="B180" s="68" t="s">
        <v>346</v>
      </c>
      <c r="C180" s="60">
        <v>12</v>
      </c>
      <c r="D180" s="60" t="s">
        <v>202</v>
      </c>
      <c r="E180" s="64">
        <v>3500</v>
      </c>
      <c r="F180" s="64">
        <f t="shared" si="5"/>
        <v>42000</v>
      </c>
      <c r="G180" s="60"/>
    </row>
    <row r="181" spans="1:7">
      <c r="A181" s="60"/>
      <c r="B181" s="68" t="s">
        <v>368</v>
      </c>
      <c r="C181" s="60">
        <v>5</v>
      </c>
      <c r="D181" s="60" t="s">
        <v>190</v>
      </c>
      <c r="E181" s="64">
        <v>60400</v>
      </c>
      <c r="F181" s="64">
        <f t="shared" si="5"/>
        <v>302000</v>
      </c>
      <c r="G181" s="60"/>
    </row>
    <row r="182" spans="1:7">
      <c r="A182" s="60"/>
      <c r="B182" s="68" t="s">
        <v>185</v>
      </c>
      <c r="C182" s="60">
        <v>14</v>
      </c>
      <c r="D182" s="60" t="s">
        <v>224</v>
      </c>
      <c r="E182" s="64">
        <v>55000</v>
      </c>
      <c r="F182" s="64">
        <f t="shared" si="5"/>
        <v>770000</v>
      </c>
      <c r="G182" s="60"/>
    </row>
    <row r="183" spans="1:7">
      <c r="A183" s="60"/>
      <c r="B183" s="68" t="s">
        <v>369</v>
      </c>
      <c r="C183" s="60">
        <v>2000</v>
      </c>
      <c r="D183" s="60" t="s">
        <v>252</v>
      </c>
      <c r="E183" s="64">
        <v>300</v>
      </c>
      <c r="F183" s="64">
        <f t="shared" si="5"/>
        <v>600000</v>
      </c>
      <c r="G183" s="60"/>
    </row>
    <row r="184" spans="1:7" ht="18" customHeight="1">
      <c r="A184" s="60"/>
      <c r="B184" s="68" t="s">
        <v>370</v>
      </c>
      <c r="C184" s="60"/>
      <c r="D184" s="60"/>
      <c r="E184" s="64"/>
      <c r="F184" s="64"/>
      <c r="G184" s="60"/>
    </row>
    <row r="185" spans="1:7">
      <c r="A185" s="60"/>
      <c r="B185" s="68" t="s">
        <v>371</v>
      </c>
      <c r="C185" s="60">
        <v>180</v>
      </c>
      <c r="D185" s="60" t="s">
        <v>190</v>
      </c>
      <c r="E185" s="64">
        <v>10000</v>
      </c>
      <c r="F185" s="64">
        <f>C185*E185</f>
        <v>1800000</v>
      </c>
      <c r="G185" s="60"/>
    </row>
    <row r="186" spans="1:7">
      <c r="A186" s="60"/>
      <c r="B186" s="68" t="s">
        <v>372</v>
      </c>
      <c r="C186" s="60">
        <v>10</v>
      </c>
      <c r="D186" s="60" t="s">
        <v>375</v>
      </c>
      <c r="E186" s="64">
        <v>450000</v>
      </c>
      <c r="F186" s="64">
        <f>C186*E186</f>
        <v>4500000</v>
      </c>
      <c r="G186" s="60"/>
    </row>
    <row r="187" spans="1:7">
      <c r="A187" s="60"/>
      <c r="B187" s="68" t="s">
        <v>373</v>
      </c>
      <c r="C187" s="60">
        <v>10</v>
      </c>
      <c r="D187" s="60" t="s">
        <v>375</v>
      </c>
      <c r="E187" s="64">
        <v>400000</v>
      </c>
      <c r="F187" s="64">
        <f>C187*E187</f>
        <v>4000000</v>
      </c>
      <c r="G187" s="60"/>
    </row>
    <row r="188" spans="1:7">
      <c r="A188" s="60"/>
      <c r="B188" s="68" t="s">
        <v>374</v>
      </c>
      <c r="C188" s="60">
        <v>20</v>
      </c>
      <c r="D188" s="60" t="s">
        <v>375</v>
      </c>
      <c r="E188" s="64">
        <v>300000</v>
      </c>
      <c r="F188" s="64">
        <f>C188*E188</f>
        <v>6000000</v>
      </c>
      <c r="G188" s="60"/>
    </row>
    <row r="189" spans="1:7" ht="22.5">
      <c r="A189" s="60"/>
      <c r="B189" s="68" t="s">
        <v>376</v>
      </c>
      <c r="C189" s="60"/>
      <c r="D189" s="60"/>
      <c r="E189" s="64"/>
      <c r="F189" s="64"/>
      <c r="G189" s="60"/>
    </row>
    <row r="190" spans="1:7">
      <c r="A190" s="60"/>
      <c r="B190" s="68" t="s">
        <v>377</v>
      </c>
      <c r="C190" s="60"/>
      <c r="D190" s="60"/>
      <c r="E190" s="64"/>
      <c r="F190" s="64">
        <v>87070000</v>
      </c>
      <c r="G190" s="60"/>
    </row>
    <row r="191" spans="1:7">
      <c r="A191" s="60"/>
      <c r="B191" s="68"/>
      <c r="C191" s="60"/>
      <c r="D191" s="60"/>
      <c r="E191" s="64"/>
      <c r="F191" s="64"/>
      <c r="G191" s="60"/>
    </row>
    <row r="192" spans="1:7">
      <c r="A192" s="60">
        <v>3</v>
      </c>
      <c r="B192" s="68"/>
      <c r="C192" s="87"/>
      <c r="D192" s="60"/>
      <c r="E192" s="64"/>
      <c r="F192" s="66"/>
      <c r="G192" s="60"/>
    </row>
    <row r="193" spans="1:7" ht="22.5">
      <c r="A193" s="86" t="s">
        <v>184</v>
      </c>
      <c r="B193" s="87" t="s">
        <v>128</v>
      </c>
      <c r="C193" s="87"/>
      <c r="D193" s="86"/>
      <c r="E193" s="88"/>
      <c r="F193" s="135">
        <f>F194</f>
        <v>1725200</v>
      </c>
      <c r="G193" s="60"/>
    </row>
    <row r="194" spans="1:7" ht="21" customHeight="1">
      <c r="A194" s="86"/>
      <c r="B194" s="89" t="s">
        <v>131</v>
      </c>
      <c r="C194" s="87"/>
      <c r="D194" s="86"/>
      <c r="E194" s="88"/>
      <c r="F194" s="130">
        <f>F195</f>
        <v>1725200</v>
      </c>
      <c r="G194" s="60"/>
    </row>
    <row r="195" spans="1:7" ht="33.75">
      <c r="A195" s="86"/>
      <c r="B195" s="91" t="s">
        <v>133</v>
      </c>
      <c r="C195" s="91"/>
      <c r="D195" s="92"/>
      <c r="E195" s="93"/>
      <c r="F195" s="136">
        <f>SUM(F197:F203)</f>
        <v>1725200</v>
      </c>
      <c r="G195" s="60"/>
    </row>
    <row r="196" spans="1:7" ht="22.5">
      <c r="A196" s="86"/>
      <c r="B196" s="94" t="s">
        <v>378</v>
      </c>
      <c r="C196" s="87"/>
      <c r="D196" s="86"/>
      <c r="E196" s="88"/>
      <c r="F196" s="88"/>
      <c r="G196" s="64"/>
    </row>
    <row r="197" spans="1:7">
      <c r="A197" s="86"/>
      <c r="B197" s="94" t="s">
        <v>379</v>
      </c>
      <c r="C197" s="86">
        <v>2</v>
      </c>
      <c r="D197" s="86" t="s">
        <v>224</v>
      </c>
      <c r="E197" s="88">
        <v>55000</v>
      </c>
      <c r="F197" s="88">
        <f>C197*E197</f>
        <v>110000</v>
      </c>
      <c r="G197" s="64"/>
    </row>
    <row r="198" spans="1:7">
      <c r="A198" s="86"/>
      <c r="B198" s="94" t="s">
        <v>380</v>
      </c>
      <c r="C198" s="86"/>
      <c r="D198" s="86"/>
      <c r="E198" s="88"/>
      <c r="F198" s="88"/>
      <c r="G198" s="64"/>
    </row>
    <row r="199" spans="1:7">
      <c r="A199" s="86"/>
      <c r="B199" s="94" t="s">
        <v>381</v>
      </c>
      <c r="C199" s="86">
        <v>300</v>
      </c>
      <c r="D199" s="86" t="s">
        <v>252</v>
      </c>
      <c r="E199" s="88">
        <v>300</v>
      </c>
      <c r="F199" s="88">
        <f>C199*E199</f>
        <v>90000</v>
      </c>
      <c r="G199" s="64"/>
    </row>
    <row r="200" spans="1:7">
      <c r="A200" s="86"/>
      <c r="B200" s="94" t="s">
        <v>382</v>
      </c>
      <c r="C200" s="86">
        <v>4</v>
      </c>
      <c r="D200" s="86" t="s">
        <v>383</v>
      </c>
      <c r="E200" s="95">
        <v>36300</v>
      </c>
      <c r="F200" s="88">
        <f>C200*E200</f>
        <v>145200</v>
      </c>
      <c r="G200" s="60"/>
    </row>
    <row r="201" spans="1:7">
      <c r="A201" s="86"/>
      <c r="B201" s="96" t="s">
        <v>384</v>
      </c>
      <c r="C201" s="87"/>
      <c r="D201" s="86"/>
      <c r="E201" s="88"/>
      <c r="F201" s="88"/>
      <c r="G201" s="64"/>
    </row>
    <row r="202" spans="1:7">
      <c r="A202" s="86"/>
      <c r="B202" s="94" t="s">
        <v>385</v>
      </c>
      <c r="C202" s="97">
        <v>46</v>
      </c>
      <c r="D202" s="86" t="s">
        <v>366</v>
      </c>
      <c r="E202" s="88">
        <v>10000</v>
      </c>
      <c r="F202" s="88">
        <f>C202*E202</f>
        <v>460000</v>
      </c>
      <c r="G202" s="64"/>
    </row>
    <row r="203" spans="1:7">
      <c r="A203" s="86"/>
      <c r="B203" s="94" t="s">
        <v>386</v>
      </c>
      <c r="C203" s="86">
        <v>46</v>
      </c>
      <c r="D203" s="86" t="s">
        <v>366</v>
      </c>
      <c r="E203" s="88">
        <v>20000</v>
      </c>
      <c r="F203" s="88">
        <f>C203*E203</f>
        <v>920000</v>
      </c>
      <c r="G203" s="64"/>
    </row>
    <row r="204" spans="1:7">
      <c r="A204" s="98"/>
      <c r="B204" s="99"/>
      <c r="C204" s="98"/>
      <c r="D204" s="98"/>
      <c r="E204" s="100"/>
      <c r="F204" s="100"/>
      <c r="G204" s="64"/>
    </row>
    <row r="205" spans="1:7">
      <c r="A205" s="101">
        <v>4</v>
      </c>
      <c r="B205" s="102"/>
      <c r="C205" s="103"/>
      <c r="D205" s="101"/>
      <c r="E205" s="101"/>
      <c r="F205" s="104"/>
      <c r="G205" s="60"/>
    </row>
    <row r="206" spans="1:7" ht="22.5">
      <c r="A206" s="86" t="s">
        <v>184</v>
      </c>
      <c r="B206" s="87" t="s">
        <v>137</v>
      </c>
      <c r="C206" s="86"/>
      <c r="D206" s="86"/>
      <c r="E206" s="86"/>
      <c r="F206" s="135">
        <f>F207</f>
        <v>5000000</v>
      </c>
      <c r="G206" s="60"/>
    </row>
    <row r="207" spans="1:7" ht="22.5">
      <c r="A207" s="86"/>
      <c r="B207" s="105" t="s">
        <v>139</v>
      </c>
      <c r="C207" s="86"/>
      <c r="D207" s="86"/>
      <c r="E207" s="86"/>
      <c r="F207" s="130">
        <f>F208</f>
        <v>5000000</v>
      </c>
      <c r="G207" s="60"/>
    </row>
    <row r="208" spans="1:7" ht="22.5">
      <c r="A208" s="86"/>
      <c r="B208" s="131" t="s">
        <v>141</v>
      </c>
      <c r="C208" s="92"/>
      <c r="D208" s="92"/>
      <c r="E208" s="92"/>
      <c r="F208" s="93">
        <f>SUM(F209:F224)</f>
        <v>5000000</v>
      </c>
      <c r="G208" s="60"/>
    </row>
    <row r="209" spans="1:7">
      <c r="A209" s="86"/>
      <c r="B209" s="105" t="s">
        <v>387</v>
      </c>
      <c r="C209" s="86"/>
      <c r="D209" s="86"/>
      <c r="E209" s="88">
        <v>400000</v>
      </c>
      <c r="F209" s="88">
        <f>E209</f>
        <v>400000</v>
      </c>
      <c r="G209" s="64"/>
    </row>
    <row r="210" spans="1:7">
      <c r="A210" s="86"/>
      <c r="B210" s="94" t="s">
        <v>231</v>
      </c>
      <c r="C210" s="86"/>
      <c r="D210" s="86"/>
      <c r="E210" s="88">
        <v>280000</v>
      </c>
      <c r="F210" s="88">
        <f>E210</f>
        <v>280000</v>
      </c>
      <c r="G210" s="64"/>
    </row>
    <row r="211" spans="1:7">
      <c r="A211" s="86"/>
      <c r="B211" s="94" t="s">
        <v>388</v>
      </c>
      <c r="C211" s="86"/>
      <c r="D211" s="86"/>
      <c r="E211" s="88">
        <v>500000</v>
      </c>
      <c r="F211" s="88">
        <f>E211</f>
        <v>500000</v>
      </c>
      <c r="G211" s="64"/>
    </row>
    <row r="212" spans="1:7">
      <c r="A212" s="86"/>
      <c r="B212" s="94" t="s">
        <v>232</v>
      </c>
      <c r="C212" s="86"/>
      <c r="D212" s="86"/>
      <c r="E212" s="88">
        <v>450000</v>
      </c>
      <c r="F212" s="88">
        <f>E212</f>
        <v>450000</v>
      </c>
      <c r="G212" s="64"/>
    </row>
    <row r="213" spans="1:7">
      <c r="A213" s="86"/>
      <c r="B213" s="94" t="s">
        <v>233</v>
      </c>
      <c r="C213" s="86"/>
      <c r="D213" s="86"/>
      <c r="E213" s="88"/>
      <c r="F213" s="88"/>
      <c r="G213" s="64"/>
    </row>
    <row r="214" spans="1:7">
      <c r="A214" s="98"/>
      <c r="B214" s="99" t="s">
        <v>227</v>
      </c>
      <c r="C214" s="98">
        <v>50</v>
      </c>
      <c r="D214" s="98" t="s">
        <v>190</v>
      </c>
      <c r="E214" s="107">
        <v>30000</v>
      </c>
      <c r="F214" s="108">
        <f>C214*E214</f>
        <v>1500000</v>
      </c>
      <c r="G214" s="60"/>
    </row>
    <row r="215" spans="1:7">
      <c r="A215" s="60"/>
      <c r="B215" s="109" t="s">
        <v>234</v>
      </c>
      <c r="C215" s="60"/>
      <c r="D215" s="60"/>
      <c r="E215" s="64"/>
      <c r="F215" s="64"/>
      <c r="G215" s="60"/>
    </row>
    <row r="216" spans="1:7">
      <c r="A216" s="60"/>
      <c r="B216" s="109" t="s">
        <v>390</v>
      </c>
      <c r="C216" s="60">
        <v>20</v>
      </c>
      <c r="D216" s="60" t="s">
        <v>389</v>
      </c>
      <c r="E216" s="64">
        <v>30000</v>
      </c>
      <c r="F216" s="64">
        <f>C216*E216</f>
        <v>600000</v>
      </c>
      <c r="G216" s="60"/>
    </row>
    <row r="217" spans="1:7">
      <c r="A217" s="60"/>
      <c r="B217" s="68" t="s">
        <v>230</v>
      </c>
      <c r="C217" s="60">
        <v>40</v>
      </c>
      <c r="D217" s="60" t="s">
        <v>236</v>
      </c>
      <c r="E217" s="64">
        <v>10000</v>
      </c>
      <c r="F217" s="64">
        <f t="shared" ref="F217" si="6">C217*E217</f>
        <v>400000</v>
      </c>
      <c r="G217" s="60"/>
    </row>
    <row r="218" spans="1:7">
      <c r="A218" s="60"/>
      <c r="B218" s="68" t="s">
        <v>235</v>
      </c>
      <c r="C218" s="60"/>
      <c r="D218" s="60"/>
      <c r="E218" s="60"/>
      <c r="F218" s="60"/>
      <c r="G218" s="60"/>
    </row>
    <row r="219" spans="1:7">
      <c r="A219" s="60"/>
      <c r="B219" s="109" t="s">
        <v>237</v>
      </c>
      <c r="C219" s="60"/>
      <c r="D219" s="60"/>
      <c r="E219" s="64"/>
      <c r="F219" s="64"/>
      <c r="G219" s="60"/>
    </row>
    <row r="220" spans="1:7">
      <c r="A220" s="60"/>
      <c r="B220" s="68" t="s">
        <v>230</v>
      </c>
      <c r="C220" s="60"/>
      <c r="D220" s="60"/>
      <c r="E220" s="64"/>
      <c r="F220" s="64"/>
      <c r="G220" s="60"/>
    </row>
    <row r="221" spans="1:7">
      <c r="A221" s="60"/>
      <c r="B221" s="68" t="s">
        <v>391</v>
      </c>
      <c r="C221" s="60">
        <v>21</v>
      </c>
      <c r="D221" s="60" t="s">
        <v>190</v>
      </c>
      <c r="E221" s="84">
        <v>30000</v>
      </c>
      <c r="F221" s="64">
        <f>C221*E221</f>
        <v>630000</v>
      </c>
      <c r="G221" s="60"/>
    </row>
    <row r="222" spans="1:7">
      <c r="A222" s="60"/>
      <c r="B222" s="109" t="s">
        <v>238</v>
      </c>
      <c r="C222" s="60"/>
      <c r="D222" s="60"/>
      <c r="E222" s="64"/>
      <c r="F222" s="64"/>
      <c r="G222" s="60"/>
    </row>
    <row r="223" spans="1:7">
      <c r="A223" s="60"/>
      <c r="B223" s="109" t="s">
        <v>392</v>
      </c>
      <c r="C223" s="60">
        <v>8</v>
      </c>
      <c r="D223" s="60" t="s">
        <v>190</v>
      </c>
      <c r="E223" s="64">
        <v>30000</v>
      </c>
      <c r="F223" s="64">
        <f>C223*E223</f>
        <v>240000</v>
      </c>
      <c r="G223" s="60"/>
    </row>
    <row r="224" spans="1:7">
      <c r="A224" s="60"/>
      <c r="B224" s="68" t="s">
        <v>230</v>
      </c>
      <c r="C224" s="60"/>
      <c r="D224" s="60"/>
      <c r="E224" s="60"/>
      <c r="F224" s="60"/>
      <c r="G224" s="60"/>
    </row>
    <row r="225" spans="1:7">
      <c r="A225" s="60"/>
      <c r="B225" s="68"/>
      <c r="C225" s="60"/>
      <c r="D225" s="60"/>
      <c r="E225" s="60"/>
      <c r="F225" s="60"/>
      <c r="G225" s="60"/>
    </row>
    <row r="226" spans="1:7">
      <c r="A226" s="110">
        <v>5</v>
      </c>
      <c r="B226" s="86"/>
      <c r="C226" s="86"/>
      <c r="D226" s="86"/>
      <c r="E226" s="86"/>
      <c r="F226" s="90"/>
      <c r="G226" s="60"/>
    </row>
    <row r="227" spans="1:7" ht="22.5">
      <c r="A227" s="86"/>
      <c r="B227" s="106" t="s">
        <v>144</v>
      </c>
      <c r="C227" s="86"/>
      <c r="D227" s="86"/>
      <c r="E227" s="86"/>
      <c r="F227" s="135">
        <f>F228</f>
        <v>14000000</v>
      </c>
      <c r="G227" s="60"/>
    </row>
    <row r="228" spans="1:7" ht="22.5">
      <c r="A228" s="86"/>
      <c r="B228" s="137" t="s">
        <v>146</v>
      </c>
      <c r="C228" s="138"/>
      <c r="D228" s="138"/>
      <c r="E228" s="138"/>
      <c r="F228" s="130">
        <f>F229</f>
        <v>14000000</v>
      </c>
      <c r="G228" s="60"/>
    </row>
    <row r="229" spans="1:7" ht="22.5">
      <c r="A229" s="86"/>
      <c r="B229" s="131" t="s">
        <v>148</v>
      </c>
      <c r="C229" s="91"/>
      <c r="D229" s="92"/>
      <c r="E229" s="93"/>
      <c r="F229" s="93">
        <f>SUM(F230:F233)</f>
        <v>14000000</v>
      </c>
      <c r="G229" s="60"/>
    </row>
    <row r="230" spans="1:7">
      <c r="A230" s="86"/>
      <c r="B230" s="94" t="s">
        <v>185</v>
      </c>
      <c r="C230" s="87"/>
      <c r="D230" s="86"/>
      <c r="E230" s="88">
        <v>200000</v>
      </c>
      <c r="F230" s="88">
        <f t="shared" ref="F230" si="7">E230</f>
        <v>200000</v>
      </c>
      <c r="G230" s="60"/>
    </row>
    <row r="231" spans="1:7">
      <c r="A231" s="86"/>
      <c r="B231" s="94" t="s">
        <v>187</v>
      </c>
      <c r="C231" s="86"/>
      <c r="D231" s="86"/>
      <c r="E231" s="88">
        <v>600000</v>
      </c>
      <c r="F231" s="88">
        <f>E231</f>
        <v>600000</v>
      </c>
      <c r="G231" s="60"/>
    </row>
    <row r="232" spans="1:7">
      <c r="A232" s="86"/>
      <c r="B232" s="94" t="s">
        <v>229</v>
      </c>
      <c r="C232" s="86">
        <v>80</v>
      </c>
      <c r="D232" s="86" t="s">
        <v>223</v>
      </c>
      <c r="E232" s="88">
        <v>30000</v>
      </c>
      <c r="F232" s="88">
        <f>C232*E232</f>
        <v>2400000</v>
      </c>
      <c r="G232" s="60"/>
    </row>
    <row r="233" spans="1:7">
      <c r="A233" s="98"/>
      <c r="B233" s="99" t="s">
        <v>228</v>
      </c>
      <c r="C233" s="98">
        <v>36</v>
      </c>
      <c r="D233" s="98" t="s">
        <v>393</v>
      </c>
      <c r="E233" s="107">
        <v>300000</v>
      </c>
      <c r="F233" s="107">
        <f>C233*E233</f>
        <v>10800000</v>
      </c>
      <c r="G233" s="60"/>
    </row>
    <row r="234" spans="1:7">
      <c r="A234" s="60"/>
      <c r="B234" s="68"/>
      <c r="C234" s="60"/>
      <c r="D234" s="60"/>
      <c r="E234" s="60"/>
      <c r="F234" s="60"/>
      <c r="G234" s="60"/>
    </row>
    <row r="235" spans="1:7">
      <c r="A235" s="77">
        <v>6</v>
      </c>
      <c r="B235" s="60"/>
      <c r="C235" s="87"/>
      <c r="D235" s="60"/>
      <c r="E235" s="60"/>
      <c r="F235" s="66"/>
      <c r="G235" s="60"/>
    </row>
    <row r="236" spans="1:7" ht="28.5" customHeight="1">
      <c r="A236" s="60"/>
      <c r="B236" s="87" t="s">
        <v>151</v>
      </c>
      <c r="C236" s="60"/>
      <c r="D236" s="60"/>
      <c r="E236" s="60"/>
      <c r="F236" s="126">
        <f>F237</f>
        <v>45220100</v>
      </c>
      <c r="G236" s="60"/>
    </row>
    <row r="237" spans="1:7" ht="33.75">
      <c r="A237" s="60"/>
      <c r="B237" s="132" t="s">
        <v>153</v>
      </c>
      <c r="C237" s="61"/>
      <c r="D237" s="61"/>
      <c r="E237" s="61"/>
      <c r="F237" s="63">
        <f>F245+F255+F262+F273+F291+F301</f>
        <v>45220100</v>
      </c>
      <c r="G237" s="60"/>
    </row>
    <row r="238" spans="1:7" ht="22.5">
      <c r="A238" s="60"/>
      <c r="B238" s="133" t="s">
        <v>155</v>
      </c>
      <c r="C238" s="129"/>
      <c r="D238" s="129"/>
      <c r="E238" s="127"/>
      <c r="F238" s="127">
        <v>0</v>
      </c>
      <c r="G238" s="60"/>
    </row>
    <row r="239" spans="1:7" ht="22.5">
      <c r="A239" s="60"/>
      <c r="B239" s="68" t="s">
        <v>239</v>
      </c>
      <c r="C239" s="60"/>
      <c r="D239" s="60"/>
      <c r="E239" s="64"/>
      <c r="F239" s="64"/>
      <c r="G239" s="60"/>
    </row>
    <row r="240" spans="1:7">
      <c r="A240" s="60"/>
      <c r="B240" s="68" t="s">
        <v>185</v>
      </c>
      <c r="C240" s="60"/>
      <c r="D240" s="60"/>
      <c r="E240" s="64"/>
      <c r="F240" s="64">
        <v>0</v>
      </c>
      <c r="G240" s="60"/>
    </row>
    <row r="241" spans="1:7">
      <c r="A241" s="60"/>
      <c r="B241" s="68" t="s">
        <v>395</v>
      </c>
      <c r="C241" s="60">
        <v>0</v>
      </c>
      <c r="D241" s="60">
        <v>0</v>
      </c>
      <c r="E241" s="64">
        <v>0</v>
      </c>
      <c r="F241" s="64">
        <v>0</v>
      </c>
      <c r="G241" s="60"/>
    </row>
    <row r="242" spans="1:7">
      <c r="A242" s="60"/>
      <c r="B242" s="68" t="s">
        <v>394</v>
      </c>
      <c r="C242" s="60">
        <v>0</v>
      </c>
      <c r="D242" s="60">
        <v>0</v>
      </c>
      <c r="E242" s="64">
        <v>0</v>
      </c>
      <c r="F242" s="64">
        <v>0</v>
      </c>
      <c r="G242" s="60"/>
    </row>
    <row r="243" spans="1:7">
      <c r="A243" s="60"/>
      <c r="B243" s="68" t="s">
        <v>240</v>
      </c>
      <c r="C243" s="60"/>
      <c r="D243" s="60"/>
      <c r="E243" s="64"/>
      <c r="F243" s="64"/>
      <c r="G243" s="60"/>
    </row>
    <row r="244" spans="1:7">
      <c r="A244" s="60"/>
      <c r="B244" s="68"/>
      <c r="C244" s="60"/>
      <c r="D244" s="60"/>
      <c r="E244" s="60"/>
      <c r="F244" s="66"/>
      <c r="G244" s="60"/>
    </row>
    <row r="245" spans="1:7" ht="22.5">
      <c r="A245" s="60"/>
      <c r="B245" s="81" t="s">
        <v>158</v>
      </c>
      <c r="C245" s="61"/>
      <c r="D245" s="61"/>
      <c r="E245" s="61"/>
      <c r="F245" s="65">
        <f>SUM(F247:F253)</f>
        <v>8550400</v>
      </c>
      <c r="G245" s="60"/>
    </row>
    <row r="246" spans="1:7">
      <c r="A246" s="60"/>
      <c r="B246" s="68" t="s">
        <v>196</v>
      </c>
      <c r="C246" s="60"/>
      <c r="D246" s="60"/>
      <c r="E246" s="64"/>
      <c r="F246" s="64"/>
      <c r="G246" s="64"/>
    </row>
    <row r="247" spans="1:7">
      <c r="A247" s="60"/>
      <c r="B247" s="68" t="s">
        <v>343</v>
      </c>
      <c r="C247" s="60">
        <v>1</v>
      </c>
      <c r="D247" s="60" t="s">
        <v>190</v>
      </c>
      <c r="E247" s="64">
        <v>60400</v>
      </c>
      <c r="F247" s="64">
        <f>C247*E247</f>
        <v>60400</v>
      </c>
      <c r="G247" s="64"/>
    </row>
    <row r="248" spans="1:7">
      <c r="A248" s="60"/>
      <c r="B248" s="68" t="s">
        <v>397</v>
      </c>
      <c r="C248" s="60">
        <v>2</v>
      </c>
      <c r="D248" s="60" t="s">
        <v>282</v>
      </c>
      <c r="E248" s="64">
        <v>35000</v>
      </c>
      <c r="F248" s="64">
        <f>C248*E248</f>
        <v>70000</v>
      </c>
      <c r="G248" s="64"/>
    </row>
    <row r="249" spans="1:7">
      <c r="A249" s="60"/>
      <c r="B249" s="68" t="s">
        <v>398</v>
      </c>
      <c r="C249" s="60">
        <v>200</v>
      </c>
      <c r="D249" s="60" t="s">
        <v>252</v>
      </c>
      <c r="E249" s="64">
        <v>300</v>
      </c>
      <c r="F249" s="64">
        <f>C249*E249</f>
        <v>60000</v>
      </c>
      <c r="G249" s="64"/>
    </row>
    <row r="250" spans="1:7">
      <c r="A250" s="60"/>
      <c r="B250" s="68" t="s">
        <v>357</v>
      </c>
      <c r="C250" s="60">
        <v>2</v>
      </c>
      <c r="D250" s="60" t="s">
        <v>224</v>
      </c>
      <c r="E250" s="64">
        <v>55000</v>
      </c>
      <c r="F250" s="64">
        <f t="shared" ref="F250" si="8">C250*E250</f>
        <v>110000</v>
      </c>
      <c r="G250" s="64"/>
    </row>
    <row r="251" spans="1:7" ht="15" customHeight="1">
      <c r="A251" s="60"/>
      <c r="B251" s="109" t="s">
        <v>384</v>
      </c>
      <c r="C251" s="60"/>
      <c r="D251" s="60"/>
      <c r="E251" s="64"/>
      <c r="F251" s="64"/>
      <c r="G251" s="64"/>
    </row>
    <row r="252" spans="1:7">
      <c r="A252" s="60"/>
      <c r="B252" s="68" t="s">
        <v>385</v>
      </c>
      <c r="C252" s="60">
        <v>275</v>
      </c>
      <c r="D252" s="60" t="s">
        <v>366</v>
      </c>
      <c r="E252" s="64">
        <v>10000</v>
      </c>
      <c r="F252" s="64">
        <f>C252*E252</f>
        <v>2750000</v>
      </c>
      <c r="G252" s="64"/>
    </row>
    <row r="253" spans="1:7">
      <c r="A253" s="60"/>
      <c r="B253" s="68" t="s">
        <v>386</v>
      </c>
      <c r="C253" s="60">
        <v>275</v>
      </c>
      <c r="D253" s="60" t="s">
        <v>396</v>
      </c>
      <c r="E253" s="64">
        <v>20000</v>
      </c>
      <c r="F253" s="64">
        <f>C253*E253</f>
        <v>5500000</v>
      </c>
      <c r="G253" s="64"/>
    </row>
    <row r="254" spans="1:7">
      <c r="A254" s="60"/>
      <c r="B254" s="109"/>
      <c r="C254" s="60"/>
      <c r="D254" s="60"/>
      <c r="E254" s="60"/>
      <c r="F254" s="66"/>
      <c r="G254" s="60"/>
    </row>
    <row r="255" spans="1:7" ht="22.5">
      <c r="A255" s="60"/>
      <c r="B255" s="81" t="s">
        <v>161</v>
      </c>
      <c r="C255" s="61"/>
      <c r="D255" s="61"/>
      <c r="E255" s="61"/>
      <c r="F255" s="65">
        <f>SUM(F256:F260)</f>
        <v>5790000</v>
      </c>
      <c r="G255" s="60"/>
    </row>
    <row r="256" spans="1:7">
      <c r="A256" s="60"/>
      <c r="B256" s="109"/>
      <c r="C256" s="111"/>
      <c r="D256" s="60"/>
      <c r="E256" s="64"/>
      <c r="F256" s="64"/>
      <c r="G256" s="60"/>
    </row>
    <row r="257" spans="1:7">
      <c r="A257" s="60"/>
      <c r="B257" s="68" t="s">
        <v>185</v>
      </c>
      <c r="C257" s="111"/>
      <c r="D257" s="60"/>
      <c r="E257" s="64"/>
      <c r="F257" s="64"/>
      <c r="G257" s="60"/>
    </row>
    <row r="258" spans="1:7">
      <c r="A258" s="60"/>
      <c r="B258" s="68" t="s">
        <v>249</v>
      </c>
      <c r="C258" s="60">
        <v>800</v>
      </c>
      <c r="D258" s="60" t="s">
        <v>252</v>
      </c>
      <c r="E258" s="64">
        <v>300</v>
      </c>
      <c r="F258" s="64">
        <f t="shared" ref="F258:F259" si="9">C258*E258</f>
        <v>240000</v>
      </c>
      <c r="G258" s="60"/>
    </row>
    <row r="259" spans="1:7">
      <c r="A259" s="60"/>
      <c r="B259" s="68" t="s">
        <v>229</v>
      </c>
      <c r="C259" s="60">
        <v>185</v>
      </c>
      <c r="D259" s="60" t="s">
        <v>190</v>
      </c>
      <c r="E259" s="64">
        <v>30000</v>
      </c>
      <c r="F259" s="64">
        <f t="shared" si="9"/>
        <v>5550000</v>
      </c>
      <c r="G259" s="60"/>
    </row>
    <row r="260" spans="1:7">
      <c r="A260" s="60"/>
      <c r="B260" s="68"/>
      <c r="C260" s="60"/>
      <c r="D260" s="60"/>
      <c r="E260" s="64"/>
      <c r="F260" s="64"/>
      <c r="G260" s="60"/>
    </row>
    <row r="261" spans="1:7">
      <c r="A261" s="60"/>
      <c r="B261" s="68"/>
      <c r="C261" s="60"/>
      <c r="D261" s="60"/>
      <c r="E261" s="60"/>
      <c r="F261" s="66">
        <f>F262</f>
        <v>1769700</v>
      </c>
      <c r="G261" s="60"/>
    </row>
    <row r="262" spans="1:7" ht="33.75">
      <c r="A262" s="60"/>
      <c r="B262" s="81" t="s">
        <v>165</v>
      </c>
      <c r="C262" s="61"/>
      <c r="D262" s="61"/>
      <c r="E262" s="61"/>
      <c r="F262" s="65">
        <f>SUM(F263:F271)</f>
        <v>1769700</v>
      </c>
      <c r="G262" s="60"/>
    </row>
    <row r="263" spans="1:7">
      <c r="A263" s="60"/>
      <c r="B263" s="68" t="s">
        <v>185</v>
      </c>
      <c r="C263" s="111"/>
      <c r="D263" s="60"/>
      <c r="E263" s="64"/>
      <c r="F263" s="64"/>
      <c r="G263" s="60"/>
    </row>
    <row r="264" spans="1:7">
      <c r="A264" s="60"/>
      <c r="B264" s="68" t="s">
        <v>399</v>
      </c>
      <c r="C264" s="112">
        <v>1</v>
      </c>
      <c r="D264" s="60" t="s">
        <v>190</v>
      </c>
      <c r="E264" s="64">
        <v>108700</v>
      </c>
      <c r="F264" s="64">
        <f>C264*E264</f>
        <v>108700</v>
      </c>
      <c r="G264" s="60"/>
    </row>
    <row r="265" spans="1:7">
      <c r="A265" s="60"/>
      <c r="B265" s="68" t="s">
        <v>400</v>
      </c>
      <c r="C265" s="112">
        <v>1</v>
      </c>
      <c r="D265" s="60" t="s">
        <v>403</v>
      </c>
      <c r="E265" s="64">
        <v>24200</v>
      </c>
      <c r="F265" s="64">
        <f>C265*E265</f>
        <v>24200</v>
      </c>
      <c r="G265" s="60"/>
    </row>
    <row r="266" spans="1:7">
      <c r="A266" s="60"/>
      <c r="B266" s="109" t="s">
        <v>401</v>
      </c>
      <c r="C266" s="112">
        <v>1</v>
      </c>
      <c r="D266" s="60" t="s">
        <v>190</v>
      </c>
      <c r="E266" s="64">
        <v>21800</v>
      </c>
      <c r="F266" s="64">
        <f>C266*E266</f>
        <v>21800</v>
      </c>
      <c r="G266" s="60"/>
    </row>
    <row r="267" spans="1:7">
      <c r="A267" s="60"/>
      <c r="B267" s="55" t="s">
        <v>402</v>
      </c>
      <c r="C267" s="112">
        <v>4</v>
      </c>
      <c r="D267" s="60" t="s">
        <v>282</v>
      </c>
      <c r="E267" s="64">
        <v>35000</v>
      </c>
      <c r="F267" s="64">
        <f>C267*E267</f>
        <v>140000</v>
      </c>
      <c r="G267" s="60"/>
    </row>
    <row r="268" spans="1:7">
      <c r="A268" s="60"/>
      <c r="B268" s="68" t="s">
        <v>357</v>
      </c>
      <c r="C268" s="112">
        <v>3</v>
      </c>
      <c r="D268" s="60" t="s">
        <v>224</v>
      </c>
      <c r="E268" s="64">
        <v>55000</v>
      </c>
      <c r="F268" s="64">
        <f>C268*E268</f>
        <v>165000</v>
      </c>
      <c r="G268" s="60"/>
    </row>
    <row r="269" spans="1:7">
      <c r="A269" s="60"/>
      <c r="B269" s="68" t="s">
        <v>404</v>
      </c>
      <c r="C269" s="53">
        <v>200</v>
      </c>
      <c r="D269" s="60" t="s">
        <v>252</v>
      </c>
      <c r="E269" s="64">
        <v>300</v>
      </c>
      <c r="F269" s="64">
        <f t="shared" ref="F269:F271" si="10">C269*E269</f>
        <v>60000</v>
      </c>
      <c r="G269" s="60"/>
    </row>
    <row r="270" spans="1:7">
      <c r="A270" s="60"/>
      <c r="B270" s="68" t="s">
        <v>405</v>
      </c>
      <c r="C270" s="53">
        <v>20</v>
      </c>
      <c r="D270" s="60" t="s">
        <v>202</v>
      </c>
      <c r="E270" s="64">
        <v>10000</v>
      </c>
      <c r="F270" s="64">
        <f t="shared" si="10"/>
        <v>200000</v>
      </c>
      <c r="G270" s="60"/>
    </row>
    <row r="271" spans="1:7">
      <c r="A271" s="60"/>
      <c r="B271" s="68" t="s">
        <v>229</v>
      </c>
      <c r="C271" s="53">
        <v>35</v>
      </c>
      <c r="D271" s="60" t="s">
        <v>366</v>
      </c>
      <c r="E271" s="64">
        <v>30000</v>
      </c>
      <c r="F271" s="64">
        <f t="shared" si="10"/>
        <v>1050000</v>
      </c>
      <c r="G271" s="60"/>
    </row>
    <row r="272" spans="1:7">
      <c r="A272" s="60"/>
      <c r="B272" s="78"/>
      <c r="C272" s="60"/>
      <c r="D272" s="60"/>
      <c r="E272" s="60"/>
      <c r="F272" s="66"/>
    </row>
    <row r="273" spans="1:6" ht="22.5">
      <c r="A273" s="60"/>
      <c r="B273" s="81" t="s">
        <v>168</v>
      </c>
      <c r="C273" s="61"/>
      <c r="D273" s="61"/>
      <c r="E273" s="61"/>
      <c r="F273" s="65">
        <f>SUM(F276:F289)</f>
        <v>2494600</v>
      </c>
    </row>
    <row r="274" spans="1:6">
      <c r="A274" s="60"/>
      <c r="B274" s="109"/>
      <c r="C274" s="111"/>
      <c r="D274" s="60"/>
      <c r="E274" s="64"/>
      <c r="F274" s="64"/>
    </row>
    <row r="275" spans="1:6">
      <c r="A275" s="60"/>
      <c r="B275" s="68" t="s">
        <v>185</v>
      </c>
      <c r="C275" s="111"/>
      <c r="D275" s="60"/>
      <c r="E275" s="64"/>
      <c r="F275" s="64"/>
    </row>
    <row r="276" spans="1:6">
      <c r="A276" s="60"/>
      <c r="B276" s="68" t="s">
        <v>406</v>
      </c>
      <c r="C276" s="111">
        <v>1</v>
      </c>
      <c r="D276" s="60" t="s">
        <v>190</v>
      </c>
      <c r="E276" s="64">
        <v>27000</v>
      </c>
      <c r="F276" s="64">
        <f t="shared" ref="F276:F283" si="11">C276*E276</f>
        <v>27000</v>
      </c>
    </row>
    <row r="277" spans="1:6">
      <c r="A277" s="60"/>
      <c r="B277" s="68" t="s">
        <v>400</v>
      </c>
      <c r="C277" s="111">
        <v>12</v>
      </c>
      <c r="D277" s="60" t="s">
        <v>202</v>
      </c>
      <c r="E277" s="64">
        <v>24200</v>
      </c>
      <c r="F277" s="64">
        <f t="shared" si="11"/>
        <v>290400</v>
      </c>
    </row>
    <row r="278" spans="1:6">
      <c r="A278" s="60"/>
      <c r="B278" s="68" t="s">
        <v>367</v>
      </c>
      <c r="C278" s="111">
        <v>45</v>
      </c>
      <c r="D278" s="60" t="s">
        <v>202</v>
      </c>
      <c r="E278" s="64">
        <v>3200</v>
      </c>
      <c r="F278" s="64">
        <f t="shared" si="11"/>
        <v>144000</v>
      </c>
    </row>
    <row r="279" spans="1:6">
      <c r="A279" s="60"/>
      <c r="B279" s="68" t="s">
        <v>407</v>
      </c>
      <c r="C279" s="111">
        <v>2</v>
      </c>
      <c r="D279" s="60" t="s">
        <v>202</v>
      </c>
      <c r="E279" s="64">
        <v>19000</v>
      </c>
      <c r="F279" s="64">
        <f t="shared" si="11"/>
        <v>38000</v>
      </c>
    </row>
    <row r="280" spans="1:6">
      <c r="A280" s="60"/>
      <c r="B280" s="68" t="s">
        <v>408</v>
      </c>
      <c r="C280" s="111">
        <v>2</v>
      </c>
      <c r="D280" s="60" t="s">
        <v>403</v>
      </c>
      <c r="E280" s="64">
        <v>54000</v>
      </c>
      <c r="F280" s="64">
        <f t="shared" si="11"/>
        <v>108000</v>
      </c>
    </row>
    <row r="281" spans="1:6">
      <c r="A281" s="60"/>
      <c r="B281" s="68" t="s">
        <v>409</v>
      </c>
      <c r="C281" s="111">
        <v>2</v>
      </c>
      <c r="D281" s="60" t="s">
        <v>202</v>
      </c>
      <c r="E281" s="64">
        <v>24200</v>
      </c>
      <c r="F281" s="64">
        <f t="shared" si="11"/>
        <v>48400</v>
      </c>
    </row>
    <row r="282" spans="1:6">
      <c r="A282" s="60"/>
      <c r="B282" s="68" t="s">
        <v>353</v>
      </c>
      <c r="C282" s="111">
        <v>3</v>
      </c>
      <c r="D282" s="60" t="s">
        <v>202</v>
      </c>
      <c r="E282" s="64">
        <v>36300</v>
      </c>
      <c r="F282" s="64">
        <f t="shared" si="11"/>
        <v>108900</v>
      </c>
    </row>
    <row r="283" spans="1:6">
      <c r="A283" s="60"/>
      <c r="B283" s="68" t="s">
        <v>410</v>
      </c>
      <c r="C283" s="111">
        <v>3</v>
      </c>
      <c r="D283" s="60" t="s">
        <v>202</v>
      </c>
      <c r="E283" s="64">
        <v>35000</v>
      </c>
      <c r="F283" s="64">
        <f t="shared" si="11"/>
        <v>105000</v>
      </c>
    </row>
    <row r="284" spans="1:6">
      <c r="A284" s="60"/>
      <c r="B284" s="68" t="s">
        <v>411</v>
      </c>
      <c r="C284" s="111"/>
      <c r="D284" s="60"/>
      <c r="E284" s="64"/>
      <c r="F284" s="64"/>
    </row>
    <row r="285" spans="1:6">
      <c r="A285" s="60"/>
      <c r="B285" s="68" t="s">
        <v>357</v>
      </c>
      <c r="C285" s="111">
        <v>15</v>
      </c>
      <c r="D285" s="60" t="s">
        <v>224</v>
      </c>
      <c r="E285" s="64">
        <v>55000</v>
      </c>
      <c r="F285" s="64">
        <f>C285*E285</f>
        <v>825000</v>
      </c>
    </row>
    <row r="286" spans="1:6">
      <c r="A286" s="60"/>
      <c r="B286" s="68" t="s">
        <v>412</v>
      </c>
      <c r="C286" s="111"/>
      <c r="D286" s="60"/>
      <c r="E286" s="64"/>
      <c r="F286" s="64"/>
    </row>
    <row r="287" spans="1:6">
      <c r="A287" s="60"/>
      <c r="B287" s="68" t="s">
        <v>413</v>
      </c>
      <c r="C287" s="111">
        <v>1</v>
      </c>
      <c r="D287" s="60" t="s">
        <v>202</v>
      </c>
      <c r="E287" s="64">
        <v>289900</v>
      </c>
      <c r="F287" s="64">
        <f>C287*E287</f>
        <v>289900</v>
      </c>
    </row>
    <row r="288" spans="1:6">
      <c r="A288" s="60"/>
      <c r="B288" s="68" t="s">
        <v>414</v>
      </c>
      <c r="C288" s="111">
        <v>17</v>
      </c>
      <c r="D288" s="60" t="s">
        <v>223</v>
      </c>
      <c r="E288" s="64">
        <v>30000</v>
      </c>
      <c r="F288" s="64">
        <f>C288*E288</f>
        <v>510000</v>
      </c>
    </row>
    <row r="289" spans="1:6">
      <c r="A289" s="60"/>
      <c r="B289" s="68"/>
      <c r="C289" s="111"/>
      <c r="D289" s="60"/>
      <c r="E289" s="64"/>
      <c r="F289" s="64"/>
    </row>
    <row r="290" spans="1:6">
      <c r="A290" s="60"/>
      <c r="B290" s="68"/>
      <c r="C290" s="60"/>
      <c r="D290" s="60"/>
      <c r="E290" s="60"/>
      <c r="F290" s="66"/>
    </row>
    <row r="291" spans="1:6" ht="33.75">
      <c r="A291" s="60"/>
      <c r="B291" s="81" t="s">
        <v>171</v>
      </c>
      <c r="C291" s="61"/>
      <c r="D291" s="61"/>
      <c r="E291" s="61"/>
      <c r="F291" s="65">
        <f>SUM(F293:F299)</f>
        <v>3580400</v>
      </c>
    </row>
    <row r="292" spans="1:6">
      <c r="A292" s="60"/>
      <c r="B292" s="109"/>
      <c r="C292" s="111"/>
      <c r="D292" s="60"/>
      <c r="E292" s="64"/>
      <c r="F292" s="64"/>
    </row>
    <row r="293" spans="1:6">
      <c r="A293" s="60"/>
      <c r="B293" s="68" t="s">
        <v>185</v>
      </c>
      <c r="C293" s="111"/>
      <c r="D293" s="60"/>
      <c r="E293" s="64"/>
      <c r="F293" s="64"/>
    </row>
    <row r="294" spans="1:6">
      <c r="A294" s="60"/>
      <c r="B294" s="68" t="s">
        <v>343</v>
      </c>
      <c r="C294" s="111">
        <v>1</v>
      </c>
      <c r="D294" s="60" t="s">
        <v>190</v>
      </c>
      <c r="E294" s="64">
        <v>60400</v>
      </c>
      <c r="F294" s="64">
        <f>C294*E294</f>
        <v>60400</v>
      </c>
    </row>
    <row r="295" spans="1:6">
      <c r="A295" s="60"/>
      <c r="B295" s="68" t="s">
        <v>410</v>
      </c>
      <c r="C295" s="111">
        <v>3</v>
      </c>
      <c r="D295" s="60" t="s">
        <v>202</v>
      </c>
      <c r="E295" s="64">
        <v>35000</v>
      </c>
      <c r="F295" s="64">
        <f>C295*E295</f>
        <v>105000</v>
      </c>
    </row>
    <row r="296" spans="1:6">
      <c r="A296" s="60"/>
      <c r="B296" s="68" t="s">
        <v>415</v>
      </c>
      <c r="C296" s="111"/>
      <c r="D296" s="60"/>
      <c r="E296" s="64"/>
      <c r="F296" s="64"/>
    </row>
    <row r="297" spans="1:6">
      <c r="A297" s="60"/>
      <c r="B297" s="68" t="s">
        <v>357</v>
      </c>
      <c r="C297" s="111">
        <v>3</v>
      </c>
      <c r="D297" s="60" t="s">
        <v>224</v>
      </c>
      <c r="E297" s="64">
        <v>55000</v>
      </c>
      <c r="F297" s="64">
        <f>C297*E297</f>
        <v>165000</v>
      </c>
    </row>
    <row r="298" spans="1:6" ht="18" customHeight="1">
      <c r="A298" s="60"/>
      <c r="B298" s="68" t="s">
        <v>416</v>
      </c>
      <c r="C298" s="111">
        <v>5</v>
      </c>
      <c r="D298" s="60" t="s">
        <v>383</v>
      </c>
      <c r="E298" s="64">
        <v>50000</v>
      </c>
      <c r="F298" s="64">
        <f>C298*E298</f>
        <v>250000</v>
      </c>
    </row>
    <row r="299" spans="1:6">
      <c r="A299" s="60"/>
      <c r="B299" s="68" t="s">
        <v>414</v>
      </c>
      <c r="C299" s="111">
        <v>100</v>
      </c>
      <c r="D299" s="60" t="s">
        <v>223</v>
      </c>
      <c r="E299" s="64">
        <v>30000</v>
      </c>
      <c r="F299" s="64">
        <f>C299*E299</f>
        <v>3000000</v>
      </c>
    </row>
    <row r="300" spans="1:6">
      <c r="A300" s="60"/>
      <c r="B300" s="78"/>
      <c r="C300" s="60"/>
      <c r="D300" s="60"/>
      <c r="E300" s="60"/>
      <c r="F300" s="66"/>
    </row>
    <row r="301" spans="1:6" ht="22.5">
      <c r="A301" s="60"/>
      <c r="B301" s="81" t="s">
        <v>175</v>
      </c>
      <c r="C301" s="61"/>
      <c r="D301" s="61"/>
      <c r="E301" s="61"/>
      <c r="F301" s="65">
        <f>F302</f>
        <v>23035000</v>
      </c>
    </row>
    <row r="302" spans="1:6">
      <c r="A302" s="60"/>
      <c r="B302" s="109"/>
      <c r="C302" s="111"/>
      <c r="D302" s="60"/>
      <c r="E302" s="64"/>
      <c r="F302" s="64">
        <f>F303+F309</f>
        <v>23035000</v>
      </c>
    </row>
    <row r="303" spans="1:6">
      <c r="A303" s="60"/>
      <c r="B303" s="68" t="s">
        <v>185</v>
      </c>
      <c r="C303" s="111"/>
      <c r="D303" s="60"/>
      <c r="E303" s="64"/>
      <c r="F303" s="64">
        <f>F304+F306+F308</f>
        <v>475000</v>
      </c>
    </row>
    <row r="304" spans="1:6">
      <c r="A304" s="60"/>
      <c r="B304" s="68" t="s">
        <v>417</v>
      </c>
      <c r="C304" s="60">
        <v>4</v>
      </c>
      <c r="D304" s="60" t="s">
        <v>202</v>
      </c>
      <c r="E304" s="64">
        <v>35000</v>
      </c>
      <c r="F304" s="64">
        <f t="shared" ref="F304:F306" si="12">C304*E304</f>
        <v>140000</v>
      </c>
    </row>
    <row r="305" spans="1:6">
      <c r="A305" s="60"/>
      <c r="B305" s="68" t="s">
        <v>411</v>
      </c>
      <c r="C305" s="60"/>
      <c r="D305" s="60"/>
      <c r="E305" s="64"/>
      <c r="F305" s="64"/>
    </row>
    <row r="306" spans="1:6">
      <c r="A306" s="60"/>
      <c r="B306" s="68" t="s">
        <v>357</v>
      </c>
      <c r="C306" s="60">
        <v>5</v>
      </c>
      <c r="D306" s="60" t="s">
        <v>224</v>
      </c>
      <c r="E306" s="64">
        <v>55000</v>
      </c>
      <c r="F306" s="64">
        <f t="shared" si="12"/>
        <v>275000</v>
      </c>
    </row>
    <row r="307" spans="1:6">
      <c r="A307" s="60"/>
      <c r="B307" s="68" t="s">
        <v>187</v>
      </c>
      <c r="C307" s="60"/>
      <c r="D307" s="60"/>
      <c r="E307" s="64"/>
      <c r="F307" s="64"/>
    </row>
    <row r="308" spans="1:6">
      <c r="A308" s="60"/>
      <c r="B308" s="68" t="s">
        <v>381</v>
      </c>
      <c r="C308" s="60">
        <v>200</v>
      </c>
      <c r="D308" s="60" t="s">
        <v>252</v>
      </c>
      <c r="E308" s="64">
        <v>300</v>
      </c>
      <c r="F308" s="64">
        <f>C308*E308</f>
        <v>60000</v>
      </c>
    </row>
    <row r="309" spans="1:6">
      <c r="A309" s="60"/>
      <c r="B309" s="109" t="s">
        <v>370</v>
      </c>
      <c r="C309" s="60"/>
      <c r="D309" s="60"/>
      <c r="E309" s="64"/>
      <c r="F309" s="64">
        <f>SUM(F311:F325)</f>
        <v>22560000</v>
      </c>
    </row>
    <row r="310" spans="1:6">
      <c r="A310" s="60"/>
      <c r="B310" s="109" t="s">
        <v>419</v>
      </c>
      <c r="C310" s="60"/>
      <c r="D310" s="60"/>
      <c r="E310" s="64"/>
      <c r="F310" s="64"/>
    </row>
    <row r="311" spans="1:6">
      <c r="A311" s="60"/>
      <c r="B311" s="109" t="s">
        <v>414</v>
      </c>
      <c r="C311" s="60">
        <v>250</v>
      </c>
      <c r="D311" s="60" t="s">
        <v>223</v>
      </c>
      <c r="E311" s="64">
        <v>30000</v>
      </c>
      <c r="F311" s="64">
        <f>C311*E311</f>
        <v>7500000</v>
      </c>
    </row>
    <row r="312" spans="1:6">
      <c r="A312" s="60"/>
      <c r="B312" s="68" t="s">
        <v>418</v>
      </c>
      <c r="C312" s="60"/>
      <c r="D312" s="60"/>
      <c r="E312" s="64"/>
      <c r="F312" s="64"/>
    </row>
    <row r="313" spans="1:6">
      <c r="A313" s="60"/>
      <c r="B313" s="68" t="s">
        <v>414</v>
      </c>
      <c r="C313" s="60">
        <v>142</v>
      </c>
      <c r="D313" s="60" t="s">
        <v>223</v>
      </c>
      <c r="E313" s="64">
        <v>30000</v>
      </c>
      <c r="F313" s="64">
        <f>C313*E313</f>
        <v>4260000</v>
      </c>
    </row>
    <row r="314" spans="1:6">
      <c r="A314" s="60"/>
      <c r="B314" s="68" t="s">
        <v>420</v>
      </c>
      <c r="C314" s="60"/>
      <c r="D314" s="60"/>
      <c r="E314" s="64"/>
      <c r="F314" s="64"/>
    </row>
    <row r="315" spans="1:6">
      <c r="A315" s="60"/>
      <c r="B315" s="68" t="s">
        <v>414</v>
      </c>
      <c r="C315" s="60">
        <v>40</v>
      </c>
      <c r="D315" s="60" t="s">
        <v>223</v>
      </c>
      <c r="E315" s="64">
        <v>30000</v>
      </c>
      <c r="F315" s="64">
        <f>C315*E315</f>
        <v>1200000</v>
      </c>
    </row>
    <row r="316" spans="1:6">
      <c r="A316" s="60"/>
      <c r="B316" s="68" t="s">
        <v>425</v>
      </c>
      <c r="C316" s="60"/>
      <c r="D316" s="60"/>
      <c r="E316" s="64"/>
      <c r="F316" s="64"/>
    </row>
    <row r="317" spans="1:6">
      <c r="A317" s="60"/>
      <c r="B317" s="68" t="s">
        <v>414</v>
      </c>
      <c r="C317" s="60">
        <v>40</v>
      </c>
      <c r="D317" s="60" t="s">
        <v>223</v>
      </c>
      <c r="E317" s="64">
        <v>30000</v>
      </c>
      <c r="F317" s="64">
        <f>C317*E317</f>
        <v>1200000</v>
      </c>
    </row>
    <row r="318" spans="1:6">
      <c r="A318" s="60"/>
      <c r="B318" s="68" t="s">
        <v>421</v>
      </c>
      <c r="C318" s="60"/>
      <c r="D318" s="60"/>
      <c r="E318" s="64"/>
      <c r="F318" s="64"/>
    </row>
    <row r="319" spans="1:6">
      <c r="A319" s="60"/>
      <c r="B319" s="68" t="s">
        <v>414</v>
      </c>
      <c r="C319" s="60">
        <v>40</v>
      </c>
      <c r="D319" s="60" t="s">
        <v>223</v>
      </c>
      <c r="E319" s="64">
        <v>30000</v>
      </c>
      <c r="F319" s="64">
        <f>C319*E319</f>
        <v>1200000</v>
      </c>
    </row>
    <row r="320" spans="1:6">
      <c r="A320" s="60"/>
      <c r="B320" s="68" t="s">
        <v>422</v>
      </c>
      <c r="C320" s="60"/>
      <c r="D320" s="60"/>
      <c r="E320" s="64"/>
      <c r="F320" s="64"/>
    </row>
    <row r="321" spans="1:6">
      <c r="A321" s="60"/>
      <c r="B321" s="68" t="s">
        <v>414</v>
      </c>
      <c r="C321" s="60">
        <v>100</v>
      </c>
      <c r="D321" s="60" t="s">
        <v>223</v>
      </c>
      <c r="E321" s="64">
        <v>30000</v>
      </c>
      <c r="F321" s="64">
        <f>C321*E321</f>
        <v>3000000</v>
      </c>
    </row>
    <row r="322" spans="1:6">
      <c r="A322" s="60"/>
      <c r="B322" s="68" t="s">
        <v>423</v>
      </c>
      <c r="C322" s="60"/>
      <c r="D322" s="60"/>
      <c r="E322" s="64"/>
      <c r="F322" s="64"/>
    </row>
    <row r="323" spans="1:6">
      <c r="A323" s="60"/>
      <c r="B323" s="68" t="s">
        <v>414</v>
      </c>
      <c r="C323" s="60">
        <v>80</v>
      </c>
      <c r="D323" s="60" t="s">
        <v>396</v>
      </c>
      <c r="E323" s="64">
        <v>30000</v>
      </c>
      <c r="F323" s="64">
        <f>C323*E323</f>
        <v>2400000</v>
      </c>
    </row>
    <row r="324" spans="1:6">
      <c r="A324" s="60"/>
      <c r="B324" s="68" t="s">
        <v>424</v>
      </c>
      <c r="C324" s="60"/>
      <c r="D324" s="60"/>
      <c r="E324" s="64"/>
      <c r="F324" s="64"/>
    </row>
    <row r="325" spans="1:6">
      <c r="A325" s="60"/>
      <c r="B325" s="55" t="s">
        <v>414</v>
      </c>
      <c r="C325" s="60">
        <v>60</v>
      </c>
      <c r="D325" s="60" t="s">
        <v>223</v>
      </c>
      <c r="E325" s="64">
        <v>30000</v>
      </c>
      <c r="F325" s="64">
        <f>C325*E325</f>
        <v>1800000</v>
      </c>
    </row>
    <row r="326" spans="1:6">
      <c r="A326" s="60"/>
      <c r="C326" s="60"/>
      <c r="D326" s="60"/>
      <c r="E326" s="64"/>
      <c r="F326" s="64"/>
    </row>
    <row r="327" spans="1:6">
      <c r="A327" s="60"/>
      <c r="B327" s="68"/>
      <c r="C327" s="60"/>
      <c r="D327" s="60"/>
      <c r="E327" s="84"/>
      <c r="F327" s="84"/>
    </row>
  </sheetData>
  <pageMargins left="0.74803149606299213" right="0.74803149606299213" top="0.59055118110236227" bottom="0.59055118110236227" header="0.51181102362204722" footer="0.51181102362204722"/>
  <pageSetup paperSize="256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0"/>
  <sheetViews>
    <sheetView zoomScale="98" zoomScaleNormal="98" workbookViewId="0">
      <selection activeCell="F55" sqref="F55"/>
    </sheetView>
  </sheetViews>
  <sheetFormatPr defaultRowHeight="15"/>
  <cols>
    <col min="1" max="1" width="3" customWidth="1"/>
    <col min="2" max="2" width="35.85546875" customWidth="1"/>
    <col min="3" max="3" width="8.28515625" customWidth="1"/>
    <col min="4" max="4" width="8.5703125" customWidth="1"/>
    <col min="5" max="5" width="13.28515625" customWidth="1"/>
    <col min="6" max="6" width="14.140625" customWidth="1"/>
    <col min="7" max="7" width="11.5703125" bestFit="1" customWidth="1"/>
    <col min="9" max="9" width="16.5703125" customWidth="1"/>
  </cols>
  <sheetData>
    <row r="1" spans="1:6" ht="25.5" customHeight="1">
      <c r="A1" s="321" t="s">
        <v>506</v>
      </c>
      <c r="B1" s="322"/>
      <c r="C1" s="322"/>
      <c r="D1" s="322"/>
      <c r="E1" s="322"/>
      <c r="F1" s="323"/>
    </row>
    <row r="2" spans="1:6">
      <c r="A2" s="257"/>
      <c r="B2" s="257"/>
      <c r="C2" s="257"/>
      <c r="D2" s="257"/>
      <c r="E2" s="257"/>
      <c r="F2" s="257"/>
    </row>
    <row r="3" spans="1:6" ht="23.25" customHeight="1">
      <c r="A3" s="258" t="s">
        <v>178</v>
      </c>
      <c r="B3" s="258" t="s">
        <v>179</v>
      </c>
      <c r="C3" s="258" t="s">
        <v>180</v>
      </c>
      <c r="D3" s="258" t="s">
        <v>181</v>
      </c>
      <c r="E3" s="259" t="s">
        <v>182</v>
      </c>
      <c r="F3" s="258" t="s">
        <v>183</v>
      </c>
    </row>
    <row r="4" spans="1:6" ht="18" customHeight="1">
      <c r="A4" s="260"/>
      <c r="B4" s="261" t="s">
        <v>35</v>
      </c>
      <c r="C4" s="260"/>
      <c r="D4" s="260"/>
      <c r="E4" s="260"/>
      <c r="F4" s="239">
        <f>F5</f>
        <v>2248275103</v>
      </c>
    </row>
    <row r="5" spans="1:6" ht="36.75" customHeight="1">
      <c r="A5" s="246">
        <v>1</v>
      </c>
      <c r="B5" s="247" t="s">
        <v>37</v>
      </c>
      <c r="C5" s="248"/>
      <c r="D5" s="248"/>
      <c r="E5" s="248"/>
      <c r="F5" s="249">
        <f>F6+F21+F52+F97+F122+F141+F163+F227+F241+F262+F271</f>
        <v>2248275103</v>
      </c>
    </row>
    <row r="6" spans="1:6" ht="27.75" customHeight="1">
      <c r="A6" s="262" t="s">
        <v>184</v>
      </c>
      <c r="B6" s="263" t="s">
        <v>40</v>
      </c>
      <c r="C6" s="264"/>
      <c r="D6" s="264"/>
      <c r="E6" s="264"/>
      <c r="F6" s="265">
        <f>F7+F14</f>
        <v>3416400</v>
      </c>
    </row>
    <row r="7" spans="1:6" ht="29.25" customHeight="1">
      <c r="A7" s="168"/>
      <c r="B7" s="169" t="s">
        <v>42</v>
      </c>
      <c r="C7" s="170"/>
      <c r="D7" s="170"/>
      <c r="E7" s="170"/>
      <c r="F7" s="171">
        <f>F8+F11</f>
        <v>1840800</v>
      </c>
    </row>
    <row r="8" spans="1:6" ht="16.5" customHeight="1">
      <c r="A8" s="268"/>
      <c r="B8" s="269" t="s">
        <v>185</v>
      </c>
      <c r="C8" s="270"/>
      <c r="D8" s="270"/>
      <c r="E8" s="270"/>
      <c r="F8" s="270">
        <f>SUM(F9:F10)</f>
        <v>880800</v>
      </c>
    </row>
    <row r="9" spans="1:6" ht="17.25" customHeight="1">
      <c r="A9" s="268"/>
      <c r="B9" s="269" t="s">
        <v>248</v>
      </c>
      <c r="C9" s="271">
        <v>16</v>
      </c>
      <c r="D9" s="270" t="s">
        <v>251</v>
      </c>
      <c r="E9" s="270">
        <v>36300</v>
      </c>
      <c r="F9" s="270">
        <f>C9*E9</f>
        <v>580800</v>
      </c>
    </row>
    <row r="10" spans="1:6">
      <c r="A10" s="268"/>
      <c r="B10" s="269" t="s">
        <v>249</v>
      </c>
      <c r="C10" s="271">
        <v>1000</v>
      </c>
      <c r="D10" s="270" t="s">
        <v>252</v>
      </c>
      <c r="E10" s="270">
        <v>300</v>
      </c>
      <c r="F10" s="270">
        <f>SUM(C10*E10)</f>
        <v>300000</v>
      </c>
    </row>
    <row r="11" spans="1:6" ht="14.25" customHeight="1">
      <c r="A11" s="268"/>
      <c r="B11" s="269" t="s">
        <v>188</v>
      </c>
      <c r="C11" s="270"/>
      <c r="D11" s="270"/>
      <c r="E11" s="270"/>
      <c r="F11" s="270">
        <f>SUM(F12:F13)</f>
        <v>960000</v>
      </c>
    </row>
    <row r="12" spans="1:6">
      <c r="A12" s="268"/>
      <c r="B12" s="269" t="s">
        <v>189</v>
      </c>
      <c r="C12" s="270">
        <v>32</v>
      </c>
      <c r="D12" s="270" t="s">
        <v>190</v>
      </c>
      <c r="E12" s="270">
        <v>10000</v>
      </c>
      <c r="F12" s="270">
        <f>C12*E12</f>
        <v>320000</v>
      </c>
    </row>
    <row r="13" spans="1:6">
      <c r="A13" s="268"/>
      <c r="B13" s="269" t="s">
        <v>191</v>
      </c>
      <c r="C13" s="270">
        <v>32</v>
      </c>
      <c r="D13" s="270" t="s">
        <v>190</v>
      </c>
      <c r="E13" s="270">
        <v>20000</v>
      </c>
      <c r="F13" s="270">
        <f>C13*E13</f>
        <v>640000</v>
      </c>
    </row>
    <row r="14" spans="1:6" ht="40.5" customHeight="1">
      <c r="A14" s="168"/>
      <c r="B14" s="169" t="s">
        <v>46</v>
      </c>
      <c r="C14" s="170"/>
      <c r="D14" s="170"/>
      <c r="E14" s="170"/>
      <c r="F14" s="171">
        <f>F15+F18</f>
        <v>1575600</v>
      </c>
    </row>
    <row r="15" spans="1:6" ht="17.25" customHeight="1">
      <c r="A15" s="268"/>
      <c r="B15" s="269" t="s">
        <v>185</v>
      </c>
      <c r="C15" s="271"/>
      <c r="D15" s="270"/>
      <c r="E15" s="270"/>
      <c r="F15" s="270">
        <f>SUM(F16+F17)</f>
        <v>615600</v>
      </c>
    </row>
    <row r="16" spans="1:6" ht="15.75" customHeight="1">
      <c r="A16" s="268"/>
      <c r="B16" s="269" t="s">
        <v>250</v>
      </c>
      <c r="C16" s="271">
        <v>12</v>
      </c>
      <c r="D16" s="270" t="s">
        <v>251</v>
      </c>
      <c r="E16" s="270">
        <v>36300</v>
      </c>
      <c r="F16" s="270">
        <f>C16*E16</f>
        <v>435600</v>
      </c>
    </row>
    <row r="17" spans="1:9" ht="12" customHeight="1">
      <c r="A17" s="268"/>
      <c r="B17" s="269" t="s">
        <v>249</v>
      </c>
      <c r="C17" s="271">
        <v>600</v>
      </c>
      <c r="D17" s="270" t="s">
        <v>252</v>
      </c>
      <c r="E17" s="270">
        <v>300</v>
      </c>
      <c r="F17" s="270">
        <f>C17*E17</f>
        <v>180000</v>
      </c>
    </row>
    <row r="18" spans="1:9" ht="18" customHeight="1">
      <c r="A18" s="268"/>
      <c r="B18" s="269" t="s">
        <v>188</v>
      </c>
      <c r="C18" s="270"/>
      <c r="D18" s="270"/>
      <c r="E18" s="270"/>
      <c r="F18" s="270">
        <f>F19+F20</f>
        <v>960000</v>
      </c>
    </row>
    <row r="19" spans="1:9" ht="14.25" customHeight="1">
      <c r="A19" s="268"/>
      <c r="B19" s="269" t="s">
        <v>189</v>
      </c>
      <c r="C19" s="270">
        <v>32</v>
      </c>
      <c r="D19" s="270" t="s">
        <v>190</v>
      </c>
      <c r="E19" s="270">
        <v>10000</v>
      </c>
      <c r="F19" s="270">
        <f>C19*E19</f>
        <v>320000</v>
      </c>
    </row>
    <row r="20" spans="1:9">
      <c r="A20" s="268"/>
      <c r="B20" s="269" t="s">
        <v>191</v>
      </c>
      <c r="C20" s="270">
        <v>32</v>
      </c>
      <c r="D20" s="270" t="s">
        <v>190</v>
      </c>
      <c r="E20" s="270">
        <v>20000</v>
      </c>
      <c r="F20" s="270">
        <f>C20*E20</f>
        <v>640000</v>
      </c>
    </row>
    <row r="21" spans="1:9" ht="20.25" customHeight="1">
      <c r="A21" s="264" t="s">
        <v>192</v>
      </c>
      <c r="B21" s="297" t="s">
        <v>193</v>
      </c>
      <c r="C21" s="267"/>
      <c r="D21" s="267"/>
      <c r="E21" s="267"/>
      <c r="F21" s="167">
        <f>F22+F35+F45</f>
        <v>1603124194</v>
      </c>
    </row>
    <row r="22" spans="1:9" ht="16.5" customHeight="1">
      <c r="A22" s="178"/>
      <c r="B22" s="169" t="s">
        <v>51</v>
      </c>
      <c r="C22" s="170"/>
      <c r="D22" s="170"/>
      <c r="E22" s="170"/>
      <c r="F22" s="171">
        <f>F23</f>
        <v>1559371294</v>
      </c>
    </row>
    <row r="23" spans="1:9">
      <c r="A23" s="271"/>
      <c r="B23" s="269" t="s">
        <v>194</v>
      </c>
      <c r="C23" s="270"/>
      <c r="D23" s="270"/>
      <c r="E23" s="272">
        <v>1559371294</v>
      </c>
      <c r="F23" s="270">
        <f>SUM(F24:F34)</f>
        <v>1559371294</v>
      </c>
    </row>
    <row r="24" spans="1:9">
      <c r="A24" s="271"/>
      <c r="B24" s="269" t="s">
        <v>479</v>
      </c>
      <c r="C24" s="270">
        <v>1</v>
      </c>
      <c r="D24" s="270" t="s">
        <v>480</v>
      </c>
      <c r="E24" s="272">
        <v>787856504</v>
      </c>
      <c r="F24" s="270">
        <f>C24*E24</f>
        <v>787856504</v>
      </c>
      <c r="I24" s="59"/>
    </row>
    <row r="25" spans="1:9">
      <c r="A25" s="271"/>
      <c r="B25" s="269" t="s">
        <v>481</v>
      </c>
      <c r="C25" s="270">
        <v>1</v>
      </c>
      <c r="D25" s="270" t="s">
        <v>480</v>
      </c>
      <c r="E25" s="272">
        <v>57244264</v>
      </c>
      <c r="F25" s="270">
        <f t="shared" ref="F25:F29" si="0">C25*E25</f>
        <v>57244264</v>
      </c>
    </row>
    <row r="26" spans="1:9">
      <c r="A26" s="271"/>
      <c r="B26" s="269" t="s">
        <v>483</v>
      </c>
      <c r="C26" s="270">
        <v>1</v>
      </c>
      <c r="D26" s="270" t="s">
        <v>480</v>
      </c>
      <c r="E26" s="272">
        <v>75320000</v>
      </c>
      <c r="F26" s="270">
        <f t="shared" si="0"/>
        <v>75320000</v>
      </c>
      <c r="I26" s="1"/>
    </row>
    <row r="27" spans="1:9">
      <c r="A27" s="271"/>
      <c r="B27" s="269" t="s">
        <v>482</v>
      </c>
      <c r="C27" s="270">
        <v>1</v>
      </c>
      <c r="D27" s="270" t="s">
        <v>480</v>
      </c>
      <c r="E27" s="272">
        <v>17850000</v>
      </c>
      <c r="F27" s="270">
        <f t="shared" si="0"/>
        <v>17850000</v>
      </c>
    </row>
    <row r="28" spans="1:9">
      <c r="A28" s="271"/>
      <c r="B28" s="269" t="s">
        <v>484</v>
      </c>
      <c r="C28" s="270">
        <v>1</v>
      </c>
      <c r="D28" s="270" t="s">
        <v>480</v>
      </c>
      <c r="E28" s="272">
        <v>35485800</v>
      </c>
      <c r="F28" s="270">
        <f t="shared" si="0"/>
        <v>35485800</v>
      </c>
    </row>
    <row r="29" spans="1:9" ht="15" customHeight="1">
      <c r="A29" s="271"/>
      <c r="B29" s="273" t="s">
        <v>490</v>
      </c>
      <c r="C29" s="270">
        <v>1</v>
      </c>
      <c r="D29" s="270" t="s">
        <v>480</v>
      </c>
      <c r="E29" s="272">
        <v>988896</v>
      </c>
      <c r="F29" s="270">
        <f t="shared" si="0"/>
        <v>988896</v>
      </c>
    </row>
    <row r="30" spans="1:9">
      <c r="A30" s="271"/>
      <c r="B30" s="269" t="s">
        <v>485</v>
      </c>
      <c r="C30" s="270">
        <v>1</v>
      </c>
      <c r="D30" s="270" t="s">
        <v>480</v>
      </c>
      <c r="E30" s="272">
        <v>7322</v>
      </c>
      <c r="F30" s="270">
        <f>C30*E30</f>
        <v>7322</v>
      </c>
    </row>
    <row r="31" spans="1:9">
      <c r="A31" s="271"/>
      <c r="B31" s="269" t="s">
        <v>486</v>
      </c>
      <c r="C31" s="270">
        <v>1</v>
      </c>
      <c r="D31" s="270" t="s">
        <v>480</v>
      </c>
      <c r="E31" s="272">
        <v>57017928</v>
      </c>
      <c r="F31" s="270">
        <f>C31*E31</f>
        <v>57017928</v>
      </c>
    </row>
    <row r="32" spans="1:9">
      <c r="A32" s="271"/>
      <c r="B32" s="269" t="s">
        <v>487</v>
      </c>
      <c r="C32" s="270">
        <v>1</v>
      </c>
      <c r="D32" s="270" t="s">
        <v>480</v>
      </c>
      <c r="E32" s="272">
        <v>1622736</v>
      </c>
      <c r="F32" s="270">
        <f>C32*E32</f>
        <v>1622736</v>
      </c>
    </row>
    <row r="33" spans="1:6" ht="15" customHeight="1">
      <c r="A33" s="271"/>
      <c r="B33" s="269" t="s">
        <v>488</v>
      </c>
      <c r="C33" s="270">
        <v>1</v>
      </c>
      <c r="D33" s="270" t="s">
        <v>480</v>
      </c>
      <c r="E33" s="272">
        <v>4868304</v>
      </c>
      <c r="F33" s="270">
        <f>C33*E33</f>
        <v>4868304</v>
      </c>
    </row>
    <row r="34" spans="1:6" ht="16.5" customHeight="1">
      <c r="A34" s="271"/>
      <c r="B34" s="269" t="s">
        <v>489</v>
      </c>
      <c r="C34" s="270">
        <v>1</v>
      </c>
      <c r="D34" s="270" t="s">
        <v>480</v>
      </c>
      <c r="E34" s="272">
        <v>521109540</v>
      </c>
      <c r="F34" s="270">
        <f>C34*E34</f>
        <v>521109540</v>
      </c>
    </row>
    <row r="35" spans="1:6" ht="28.5" customHeight="1">
      <c r="A35" s="178"/>
      <c r="B35" s="169" t="s">
        <v>54</v>
      </c>
      <c r="C35" s="170"/>
      <c r="D35" s="170"/>
      <c r="E35" s="170"/>
      <c r="F35" s="171">
        <f>SUM(F36:F36)</f>
        <v>42720000</v>
      </c>
    </row>
    <row r="36" spans="1:6" ht="17.25" customHeight="1">
      <c r="A36" s="271"/>
      <c r="B36" s="269" t="s">
        <v>195</v>
      </c>
      <c r="C36" s="270"/>
      <c r="D36" s="270"/>
      <c r="E36" s="270"/>
      <c r="F36" s="270">
        <f>SUM(F37:F43)</f>
        <v>42720000</v>
      </c>
    </row>
    <row r="37" spans="1:6" ht="26.25" customHeight="1">
      <c r="A37" s="271"/>
      <c r="B37" s="269" t="s">
        <v>471</v>
      </c>
      <c r="C37" s="270">
        <v>12</v>
      </c>
      <c r="D37" s="270" t="s">
        <v>472</v>
      </c>
      <c r="E37" s="270">
        <v>120000</v>
      </c>
      <c r="F37" s="270">
        <f t="shared" ref="F37:F43" si="1">SUM(C37*E37)</f>
        <v>1440000</v>
      </c>
    </row>
    <row r="38" spans="1:6" ht="26.25" customHeight="1">
      <c r="A38" s="271"/>
      <c r="B38" s="269" t="s">
        <v>473</v>
      </c>
      <c r="C38" s="270">
        <v>12</v>
      </c>
      <c r="D38" s="270" t="s">
        <v>472</v>
      </c>
      <c r="E38" s="270">
        <v>1750000</v>
      </c>
      <c r="F38" s="270">
        <f t="shared" si="1"/>
        <v>21000000</v>
      </c>
    </row>
    <row r="39" spans="1:6" ht="15.75" customHeight="1">
      <c r="A39" s="271"/>
      <c r="B39" s="269" t="s">
        <v>474</v>
      </c>
      <c r="C39" s="270">
        <v>12</v>
      </c>
      <c r="D39" s="270" t="s">
        <v>472</v>
      </c>
      <c r="E39" s="270">
        <v>570000</v>
      </c>
      <c r="F39" s="270">
        <f t="shared" si="1"/>
        <v>6840000</v>
      </c>
    </row>
    <row r="40" spans="1:6" ht="15.75" customHeight="1">
      <c r="A40" s="271"/>
      <c r="B40" s="269" t="s">
        <v>475</v>
      </c>
      <c r="C40" s="270">
        <v>12</v>
      </c>
      <c r="D40" s="270" t="s">
        <v>472</v>
      </c>
      <c r="E40" s="270">
        <v>470000</v>
      </c>
      <c r="F40" s="270">
        <f t="shared" si="1"/>
        <v>5640000</v>
      </c>
    </row>
    <row r="41" spans="1:6" ht="15.75" customHeight="1">
      <c r="A41" s="271"/>
      <c r="B41" s="269" t="s">
        <v>476</v>
      </c>
      <c r="C41" s="270">
        <v>12</v>
      </c>
      <c r="D41" s="270" t="s">
        <v>472</v>
      </c>
      <c r="E41" s="270">
        <v>100000</v>
      </c>
      <c r="F41" s="270">
        <f t="shared" si="1"/>
        <v>1200000</v>
      </c>
    </row>
    <row r="42" spans="1:6" ht="16.5" customHeight="1">
      <c r="A42" s="271"/>
      <c r="B42" s="269" t="s">
        <v>477</v>
      </c>
      <c r="C42" s="270">
        <v>12</v>
      </c>
      <c r="D42" s="270" t="s">
        <v>472</v>
      </c>
      <c r="E42" s="270">
        <v>450000</v>
      </c>
      <c r="F42" s="270">
        <f t="shared" si="1"/>
        <v>5400000</v>
      </c>
    </row>
    <row r="43" spans="1:6" ht="16.5" customHeight="1">
      <c r="A43" s="271"/>
      <c r="B43" s="269" t="s">
        <v>478</v>
      </c>
      <c r="C43" s="270">
        <v>12</v>
      </c>
      <c r="D43" s="270" t="s">
        <v>472</v>
      </c>
      <c r="E43" s="270">
        <v>100000</v>
      </c>
      <c r="F43" s="270">
        <f t="shared" si="1"/>
        <v>1200000</v>
      </c>
    </row>
    <row r="44" spans="1:6" ht="6" hidden="1" customHeight="1">
      <c r="A44" s="164"/>
      <c r="B44" s="175"/>
      <c r="C44" s="176"/>
      <c r="D44" s="176"/>
      <c r="E44" s="176"/>
      <c r="F44" s="176"/>
    </row>
    <row r="45" spans="1:6" ht="24" customHeight="1">
      <c r="A45" s="178"/>
      <c r="B45" s="169" t="s">
        <v>57</v>
      </c>
      <c r="C45" s="170"/>
      <c r="D45" s="170"/>
      <c r="E45" s="170"/>
      <c r="F45" s="171">
        <f>F46</f>
        <v>1032900</v>
      </c>
    </row>
    <row r="46" spans="1:6" ht="19.5" customHeight="1">
      <c r="A46" s="271"/>
      <c r="B46" s="269" t="s">
        <v>196</v>
      </c>
      <c r="C46" s="270"/>
      <c r="D46" s="270"/>
      <c r="E46" s="270"/>
      <c r="F46" s="270">
        <f>SUM(F47:F51)</f>
        <v>1032900</v>
      </c>
    </row>
    <row r="47" spans="1:6" ht="24.75" customHeight="1">
      <c r="A47" s="271"/>
      <c r="B47" s="269" t="s">
        <v>186</v>
      </c>
      <c r="C47" s="270">
        <v>201</v>
      </c>
      <c r="D47" s="270" t="s">
        <v>252</v>
      </c>
      <c r="E47" s="270">
        <v>300</v>
      </c>
      <c r="F47" s="270">
        <f>C47*E47</f>
        <v>60300</v>
      </c>
    </row>
    <row r="48" spans="1:6" ht="18" customHeight="1">
      <c r="A48" s="271"/>
      <c r="B48" s="269" t="s">
        <v>253</v>
      </c>
      <c r="C48" s="270">
        <v>2</v>
      </c>
      <c r="D48" s="270" t="s">
        <v>251</v>
      </c>
      <c r="E48" s="270">
        <v>36300</v>
      </c>
      <c r="F48" s="270">
        <f>C48*E48</f>
        <v>72600</v>
      </c>
    </row>
    <row r="49" spans="1:7">
      <c r="A49" s="271"/>
      <c r="B49" s="270" t="s">
        <v>310</v>
      </c>
      <c r="C49" s="270"/>
      <c r="D49" s="270"/>
      <c r="E49" s="270"/>
      <c r="F49" s="270"/>
    </row>
    <row r="50" spans="1:7">
      <c r="A50" s="271"/>
      <c r="B50" s="270" t="s">
        <v>189</v>
      </c>
      <c r="C50" s="270">
        <v>30</v>
      </c>
      <c r="D50" s="270" t="s">
        <v>190</v>
      </c>
      <c r="E50" s="270">
        <v>10000</v>
      </c>
      <c r="F50" s="270">
        <f>C50*E50</f>
        <v>300000</v>
      </c>
    </row>
    <row r="51" spans="1:7">
      <c r="A51" s="271"/>
      <c r="B51" s="270" t="s">
        <v>197</v>
      </c>
      <c r="C51" s="270">
        <v>30</v>
      </c>
      <c r="D51" s="270" t="s">
        <v>190</v>
      </c>
      <c r="E51" s="270">
        <v>20000</v>
      </c>
      <c r="F51" s="270">
        <f>C51*E51</f>
        <v>600000</v>
      </c>
    </row>
    <row r="52" spans="1:7" ht="18.75" customHeight="1">
      <c r="A52" s="284" t="s">
        <v>198</v>
      </c>
      <c r="B52" s="297" t="s">
        <v>199</v>
      </c>
      <c r="C52" s="266"/>
      <c r="D52" s="266"/>
      <c r="E52" s="266"/>
      <c r="F52" s="182">
        <f>F53+F56+F79</f>
        <v>81595900</v>
      </c>
    </row>
    <row r="53" spans="1:7" ht="29.25" customHeight="1">
      <c r="A53" s="183"/>
      <c r="B53" s="169" t="s">
        <v>62</v>
      </c>
      <c r="C53" s="184"/>
      <c r="D53" s="184"/>
      <c r="E53" s="184"/>
      <c r="F53" s="185">
        <f>F54</f>
        <v>5000000</v>
      </c>
    </row>
    <row r="54" spans="1:7" ht="17.25" customHeight="1">
      <c r="A54" s="284"/>
      <c r="B54" s="269" t="s">
        <v>200</v>
      </c>
      <c r="C54" s="269"/>
      <c r="D54" s="269"/>
      <c r="E54" s="234"/>
      <c r="F54" s="234">
        <f>F55</f>
        <v>5000000</v>
      </c>
    </row>
    <row r="55" spans="1:7" ht="14.25" customHeight="1">
      <c r="A55" s="284"/>
      <c r="B55" s="269" t="s">
        <v>255</v>
      </c>
      <c r="C55" s="269">
        <v>1</v>
      </c>
      <c r="D55" s="269" t="s">
        <v>254</v>
      </c>
      <c r="E55" s="234">
        <v>5000000</v>
      </c>
      <c r="F55" s="242">
        <f>C55*E55</f>
        <v>5000000</v>
      </c>
      <c r="G55" s="242">
        <v>3000000</v>
      </c>
    </row>
    <row r="56" spans="1:7" ht="27" customHeight="1">
      <c r="A56" s="183"/>
      <c r="B56" s="169" t="s">
        <v>66</v>
      </c>
      <c r="C56" s="184"/>
      <c r="D56" s="184"/>
      <c r="E56" s="187"/>
      <c r="F56" s="185">
        <f>SUM(F58:F78)</f>
        <v>5495600</v>
      </c>
    </row>
    <row r="57" spans="1:7" ht="20.25" customHeight="1">
      <c r="A57" s="284"/>
      <c r="B57" s="269" t="s">
        <v>201</v>
      </c>
      <c r="C57" s="269"/>
      <c r="D57" s="269"/>
      <c r="E57" s="234"/>
      <c r="F57" s="234"/>
    </row>
    <row r="58" spans="1:7">
      <c r="A58" s="284"/>
      <c r="B58" s="269" t="s">
        <v>262</v>
      </c>
      <c r="C58" s="269">
        <v>8</v>
      </c>
      <c r="D58" s="269" t="s">
        <v>202</v>
      </c>
      <c r="E58" s="234">
        <v>21700</v>
      </c>
      <c r="F58" s="234">
        <f>C58*E58</f>
        <v>173600</v>
      </c>
    </row>
    <row r="59" spans="1:7">
      <c r="A59" s="284"/>
      <c r="B59" s="269" t="s">
        <v>263</v>
      </c>
      <c r="C59" s="269">
        <v>12</v>
      </c>
      <c r="D59" s="269" t="s">
        <v>202</v>
      </c>
      <c r="E59" s="234">
        <v>17200</v>
      </c>
      <c r="F59" s="234">
        <f>C59*E59</f>
        <v>206400</v>
      </c>
    </row>
    <row r="60" spans="1:7" ht="16.5" customHeight="1">
      <c r="A60" s="284"/>
      <c r="B60" s="269" t="s">
        <v>264</v>
      </c>
      <c r="C60" s="269">
        <v>4</v>
      </c>
      <c r="D60" s="269" t="s">
        <v>202</v>
      </c>
      <c r="E60" s="234">
        <v>66500</v>
      </c>
      <c r="F60" s="234">
        <f>C60*E60</f>
        <v>266000</v>
      </c>
    </row>
    <row r="61" spans="1:7" ht="14.25" customHeight="1">
      <c r="A61" s="284"/>
      <c r="B61" s="269" t="s">
        <v>265</v>
      </c>
      <c r="C61" s="269">
        <v>12</v>
      </c>
      <c r="D61" s="269" t="s">
        <v>202</v>
      </c>
      <c r="E61" s="234">
        <v>13700</v>
      </c>
      <c r="F61" s="234">
        <f>C61*E61</f>
        <v>164400</v>
      </c>
    </row>
    <row r="62" spans="1:7" ht="13.5" customHeight="1">
      <c r="A62" s="284"/>
      <c r="B62" s="269" t="s">
        <v>311</v>
      </c>
      <c r="C62" s="269">
        <v>6</v>
      </c>
      <c r="D62" s="269" t="s">
        <v>202</v>
      </c>
      <c r="E62" s="234">
        <v>53400</v>
      </c>
      <c r="F62" s="234">
        <f t="shared" ref="F62:F78" si="2">C62*E62</f>
        <v>320400</v>
      </c>
    </row>
    <row r="63" spans="1:7" ht="12" customHeight="1">
      <c r="A63" s="284"/>
      <c r="B63" s="269" t="s">
        <v>266</v>
      </c>
      <c r="C63" s="269">
        <v>6</v>
      </c>
      <c r="D63" s="269" t="s">
        <v>202</v>
      </c>
      <c r="E63" s="234">
        <v>60700</v>
      </c>
      <c r="F63" s="234">
        <f t="shared" si="2"/>
        <v>364200</v>
      </c>
    </row>
    <row r="64" spans="1:7">
      <c r="A64" s="284"/>
      <c r="B64" s="269" t="s">
        <v>267</v>
      </c>
      <c r="C64" s="269">
        <v>6</v>
      </c>
      <c r="D64" s="269" t="s">
        <v>202</v>
      </c>
      <c r="E64" s="234">
        <v>13700</v>
      </c>
      <c r="F64" s="234">
        <f t="shared" si="2"/>
        <v>82200</v>
      </c>
    </row>
    <row r="65" spans="1:6" ht="13.5" customHeight="1">
      <c r="A65" s="284"/>
      <c r="B65" s="269" t="s">
        <v>268</v>
      </c>
      <c r="C65" s="269">
        <v>12</v>
      </c>
      <c r="D65" s="269" t="s">
        <v>282</v>
      </c>
      <c r="E65" s="234">
        <v>20400</v>
      </c>
      <c r="F65" s="234">
        <f t="shared" si="2"/>
        <v>244800</v>
      </c>
    </row>
    <row r="66" spans="1:6" ht="13.5" customHeight="1">
      <c r="A66" s="284"/>
      <c r="B66" s="269" t="s">
        <v>269</v>
      </c>
      <c r="C66" s="269">
        <v>12</v>
      </c>
      <c r="D66" s="269" t="s">
        <v>282</v>
      </c>
      <c r="E66" s="234">
        <v>23900</v>
      </c>
      <c r="F66" s="234">
        <f t="shared" si="2"/>
        <v>286800</v>
      </c>
    </row>
    <row r="67" spans="1:6" ht="14.25" customHeight="1">
      <c r="A67" s="284"/>
      <c r="B67" s="269" t="s">
        <v>270</v>
      </c>
      <c r="C67" s="269">
        <v>12</v>
      </c>
      <c r="D67" s="269" t="s">
        <v>282</v>
      </c>
      <c r="E67" s="234">
        <v>11700</v>
      </c>
      <c r="F67" s="234">
        <f t="shared" si="2"/>
        <v>140400</v>
      </c>
    </row>
    <row r="68" spans="1:6" ht="15" customHeight="1">
      <c r="A68" s="284"/>
      <c r="B68" s="269" t="s">
        <v>271</v>
      </c>
      <c r="C68" s="269">
        <v>2</v>
      </c>
      <c r="D68" s="269" t="s">
        <v>202</v>
      </c>
      <c r="E68" s="234">
        <v>295000</v>
      </c>
      <c r="F68" s="234">
        <f t="shared" si="2"/>
        <v>590000</v>
      </c>
    </row>
    <row r="69" spans="1:6" ht="14.25" customHeight="1">
      <c r="A69" s="284"/>
      <c r="B69" s="269" t="s">
        <v>272</v>
      </c>
      <c r="C69" s="269">
        <v>12</v>
      </c>
      <c r="D69" s="269" t="s">
        <v>283</v>
      </c>
      <c r="E69" s="234">
        <v>55100</v>
      </c>
      <c r="F69" s="234">
        <f t="shared" si="2"/>
        <v>661200</v>
      </c>
    </row>
    <row r="70" spans="1:6" ht="14.25" customHeight="1">
      <c r="A70" s="284"/>
      <c r="B70" s="269" t="s">
        <v>273</v>
      </c>
      <c r="C70" s="269">
        <v>12</v>
      </c>
      <c r="D70" s="269" t="s">
        <v>284</v>
      </c>
      <c r="E70" s="234">
        <v>15800</v>
      </c>
      <c r="F70" s="234">
        <f t="shared" si="2"/>
        <v>189600</v>
      </c>
    </row>
    <row r="71" spans="1:6" ht="14.25" customHeight="1">
      <c r="A71" s="284"/>
      <c r="B71" s="269" t="s">
        <v>274</v>
      </c>
      <c r="C71" s="269">
        <v>6</v>
      </c>
      <c r="D71" s="269" t="s">
        <v>202</v>
      </c>
      <c r="E71" s="234">
        <v>15100</v>
      </c>
      <c r="F71" s="234">
        <f t="shared" si="2"/>
        <v>90600</v>
      </c>
    </row>
    <row r="72" spans="1:6">
      <c r="A72" s="284"/>
      <c r="B72" s="269" t="s">
        <v>275</v>
      </c>
      <c r="C72" s="269">
        <v>6</v>
      </c>
      <c r="D72" s="269" t="s">
        <v>285</v>
      </c>
      <c r="E72" s="234">
        <v>7200</v>
      </c>
      <c r="F72" s="234">
        <f t="shared" si="2"/>
        <v>43200</v>
      </c>
    </row>
    <row r="73" spans="1:6">
      <c r="A73" s="284"/>
      <c r="B73" s="269" t="s">
        <v>279</v>
      </c>
      <c r="C73" s="269">
        <v>8</v>
      </c>
      <c r="D73" s="269" t="s">
        <v>202</v>
      </c>
      <c r="E73" s="234">
        <v>17400</v>
      </c>
      <c r="F73" s="234">
        <f t="shared" si="2"/>
        <v>139200</v>
      </c>
    </row>
    <row r="74" spans="1:6">
      <c r="A74" s="284"/>
      <c r="B74" s="269" t="s">
        <v>280</v>
      </c>
      <c r="C74" s="269">
        <v>8</v>
      </c>
      <c r="D74" s="269" t="s">
        <v>202</v>
      </c>
      <c r="E74" s="234">
        <v>28600</v>
      </c>
      <c r="F74" s="234">
        <f t="shared" si="2"/>
        <v>228800</v>
      </c>
    </row>
    <row r="75" spans="1:6" ht="17.25" customHeight="1">
      <c r="A75" s="284"/>
      <c r="B75" s="269" t="s">
        <v>281</v>
      </c>
      <c r="C75" s="269">
        <v>1</v>
      </c>
      <c r="D75" s="269" t="s">
        <v>215</v>
      </c>
      <c r="E75" s="234">
        <v>300000</v>
      </c>
      <c r="F75" s="234">
        <f t="shared" si="2"/>
        <v>300000</v>
      </c>
    </row>
    <row r="76" spans="1:6" ht="15.75" customHeight="1">
      <c r="A76" s="284"/>
      <c r="B76" s="269" t="s">
        <v>276</v>
      </c>
      <c r="C76" s="269">
        <v>6</v>
      </c>
      <c r="D76" s="269" t="s">
        <v>202</v>
      </c>
      <c r="E76" s="234">
        <v>91200</v>
      </c>
      <c r="F76" s="234">
        <f t="shared" si="2"/>
        <v>547200</v>
      </c>
    </row>
    <row r="77" spans="1:6">
      <c r="A77" s="284"/>
      <c r="B77" s="269" t="s">
        <v>277</v>
      </c>
      <c r="C77" s="269">
        <v>12</v>
      </c>
      <c r="D77" s="269" t="s">
        <v>190</v>
      </c>
      <c r="E77" s="234">
        <v>18500</v>
      </c>
      <c r="F77" s="234">
        <f t="shared" si="2"/>
        <v>222000</v>
      </c>
    </row>
    <row r="78" spans="1:6" ht="16.5" customHeight="1">
      <c r="A78" s="284"/>
      <c r="B78" s="269" t="s">
        <v>278</v>
      </c>
      <c r="C78" s="269">
        <v>6</v>
      </c>
      <c r="D78" s="269" t="s">
        <v>202</v>
      </c>
      <c r="E78" s="234">
        <v>39100</v>
      </c>
      <c r="F78" s="234">
        <f t="shared" si="2"/>
        <v>234600</v>
      </c>
    </row>
    <row r="79" spans="1:6" ht="18" customHeight="1">
      <c r="A79" s="183"/>
      <c r="B79" s="169" t="s">
        <v>69</v>
      </c>
      <c r="C79" s="184"/>
      <c r="D79" s="184"/>
      <c r="E79" s="187"/>
      <c r="F79" s="185">
        <f>SUM(F80+F81+F82+F87+F91+F92+F95)</f>
        <v>71100300</v>
      </c>
    </row>
    <row r="80" spans="1:6" ht="16.5" customHeight="1">
      <c r="A80" s="284"/>
      <c r="B80" s="269" t="s">
        <v>203</v>
      </c>
      <c r="C80" s="269">
        <v>12</v>
      </c>
      <c r="D80" s="269" t="s">
        <v>204</v>
      </c>
      <c r="E80" s="234">
        <v>1460000</v>
      </c>
      <c r="F80" s="234">
        <f>C80*E80</f>
        <v>17520000</v>
      </c>
    </row>
    <row r="81" spans="1:6" ht="15.75" customHeight="1">
      <c r="A81" s="284"/>
      <c r="B81" s="269" t="s">
        <v>205</v>
      </c>
      <c r="C81" s="269">
        <v>12</v>
      </c>
      <c r="D81" s="269" t="s">
        <v>206</v>
      </c>
      <c r="E81" s="234">
        <v>160000</v>
      </c>
      <c r="F81" s="234">
        <f>C81*E81</f>
        <v>1920000</v>
      </c>
    </row>
    <row r="82" spans="1:6" ht="15.75" customHeight="1">
      <c r="A82" s="284"/>
      <c r="B82" s="269" t="s">
        <v>185</v>
      </c>
      <c r="C82" s="269"/>
      <c r="D82" s="269"/>
      <c r="E82" s="234"/>
      <c r="F82" s="244">
        <f>SUM(F83:F86)</f>
        <v>13558800</v>
      </c>
    </row>
    <row r="83" spans="1:6" ht="26.25" customHeight="1">
      <c r="A83" s="284"/>
      <c r="B83" s="269" t="s">
        <v>186</v>
      </c>
      <c r="C83" s="270"/>
      <c r="D83" s="270"/>
      <c r="E83" s="270"/>
      <c r="F83" s="270">
        <v>8247700</v>
      </c>
    </row>
    <row r="84" spans="1:6" ht="17.25" customHeight="1">
      <c r="A84" s="284"/>
      <c r="B84" s="269" t="s">
        <v>187</v>
      </c>
      <c r="C84" s="270"/>
      <c r="D84" s="270"/>
      <c r="E84" s="270"/>
      <c r="F84" s="270">
        <v>3066300</v>
      </c>
    </row>
    <row r="85" spans="1:6" ht="17.25" customHeight="1">
      <c r="A85" s="284"/>
      <c r="B85" s="269" t="s">
        <v>207</v>
      </c>
      <c r="C85" s="270"/>
      <c r="D85" s="270"/>
      <c r="E85" s="270"/>
      <c r="F85" s="270">
        <v>1000000</v>
      </c>
    </row>
    <row r="86" spans="1:6" ht="18.75" customHeight="1">
      <c r="A86" s="284"/>
      <c r="B86" s="269" t="s">
        <v>200</v>
      </c>
      <c r="C86" s="270"/>
      <c r="D86" s="270"/>
      <c r="E86" s="270"/>
      <c r="F86" s="270">
        <v>1244800</v>
      </c>
    </row>
    <row r="87" spans="1:6" ht="17.25" customHeight="1">
      <c r="A87" s="284"/>
      <c r="B87" s="269" t="s">
        <v>208</v>
      </c>
      <c r="C87" s="270"/>
      <c r="D87" s="270"/>
      <c r="E87" s="270"/>
      <c r="F87" s="274">
        <f>F88+F89</f>
        <v>6514000</v>
      </c>
    </row>
    <row r="88" spans="1:6" ht="18.75" customHeight="1">
      <c r="A88" s="284"/>
      <c r="B88" s="269" t="s">
        <v>289</v>
      </c>
      <c r="C88" s="270"/>
      <c r="D88" s="270"/>
      <c r="E88" s="270"/>
      <c r="F88" s="270">
        <v>4122000</v>
      </c>
    </row>
    <row r="89" spans="1:6" ht="27" customHeight="1">
      <c r="A89" s="284"/>
      <c r="B89" s="269" t="s">
        <v>209</v>
      </c>
      <c r="C89" s="270"/>
      <c r="D89" s="270"/>
      <c r="E89" s="270"/>
      <c r="F89" s="270">
        <v>2392000</v>
      </c>
    </row>
    <row r="90" spans="1:6" ht="15.75" customHeight="1">
      <c r="A90" s="284"/>
      <c r="B90" s="269" t="s">
        <v>210</v>
      </c>
      <c r="C90" s="270"/>
      <c r="D90" s="270"/>
      <c r="E90" s="270"/>
      <c r="F90" s="270">
        <v>1000000</v>
      </c>
    </row>
    <row r="91" spans="1:6" ht="17.25" customHeight="1">
      <c r="A91" s="284"/>
      <c r="B91" s="269" t="s">
        <v>288</v>
      </c>
      <c r="C91" s="270"/>
      <c r="D91" s="270"/>
      <c r="E91" s="270"/>
      <c r="F91" s="274">
        <v>1200000</v>
      </c>
    </row>
    <row r="92" spans="1:6">
      <c r="A92" s="284"/>
      <c r="B92" s="270" t="s">
        <v>211</v>
      </c>
      <c r="C92" s="270"/>
      <c r="D92" s="270"/>
      <c r="E92" s="270"/>
      <c r="F92" s="274">
        <f>F93+F94</f>
        <v>15000000</v>
      </c>
    </row>
    <row r="93" spans="1:6">
      <c r="A93" s="284"/>
      <c r="B93" s="270" t="s">
        <v>189</v>
      </c>
      <c r="C93" s="270">
        <v>500</v>
      </c>
      <c r="D93" s="270" t="s">
        <v>190</v>
      </c>
      <c r="E93" s="270">
        <v>10000</v>
      </c>
      <c r="F93" s="270">
        <f>C93*E93</f>
        <v>5000000</v>
      </c>
    </row>
    <row r="94" spans="1:6">
      <c r="A94" s="284"/>
      <c r="B94" s="270" t="s">
        <v>197</v>
      </c>
      <c r="C94" s="270">
        <v>500</v>
      </c>
      <c r="D94" s="270" t="s">
        <v>190</v>
      </c>
      <c r="E94" s="270">
        <v>20000</v>
      </c>
      <c r="F94" s="270">
        <f>C94*E94</f>
        <v>10000000</v>
      </c>
    </row>
    <row r="95" spans="1:6" ht="15" customHeight="1">
      <c r="A95" s="284"/>
      <c r="B95" s="275" t="s">
        <v>212</v>
      </c>
      <c r="C95" s="275"/>
      <c r="D95" s="275"/>
      <c r="E95" s="234"/>
      <c r="F95" s="244">
        <v>15387500</v>
      </c>
    </row>
    <row r="96" spans="1:6" ht="0.75" customHeight="1">
      <c r="A96" s="284"/>
      <c r="B96" s="175"/>
      <c r="C96" s="175"/>
      <c r="D96" s="175"/>
      <c r="E96" s="186"/>
      <c r="F96" s="186"/>
    </row>
    <row r="97" spans="1:7" ht="25.5" customHeight="1">
      <c r="A97" s="284" t="s">
        <v>213</v>
      </c>
      <c r="B97" s="297" t="s">
        <v>214</v>
      </c>
      <c r="C97" s="266"/>
      <c r="D97" s="266"/>
      <c r="E97" s="237"/>
      <c r="F97" s="182">
        <f>F98+F104+F106+F111+F116</f>
        <v>157125000</v>
      </c>
    </row>
    <row r="98" spans="1:7" ht="28.5" customHeight="1">
      <c r="A98" s="284"/>
      <c r="B98" s="169" t="s">
        <v>75</v>
      </c>
      <c r="C98" s="184"/>
      <c r="D98" s="184"/>
      <c r="E98" s="187"/>
      <c r="F98" s="185">
        <f>SUM(F100:F103)</f>
        <v>50500000</v>
      </c>
    </row>
    <row r="99" spans="1:7" ht="18" customHeight="1">
      <c r="A99" s="284"/>
      <c r="B99" s="269" t="s">
        <v>290</v>
      </c>
      <c r="C99" s="269"/>
      <c r="D99" s="269"/>
      <c r="E99" s="234"/>
      <c r="F99" s="234"/>
    </row>
    <row r="100" spans="1:7" ht="14.25" customHeight="1">
      <c r="A100" s="284"/>
      <c r="B100" s="269" t="s">
        <v>312</v>
      </c>
      <c r="C100" s="269">
        <v>1</v>
      </c>
      <c r="D100" s="269" t="s">
        <v>254</v>
      </c>
      <c r="E100" s="234">
        <v>30000000</v>
      </c>
      <c r="F100" s="234">
        <f>C100*E100</f>
        <v>30000000</v>
      </c>
    </row>
    <row r="101" spans="1:7">
      <c r="A101" s="284"/>
      <c r="B101" s="269" t="s">
        <v>313</v>
      </c>
      <c r="C101" s="269">
        <v>3</v>
      </c>
      <c r="D101" s="269" t="s">
        <v>254</v>
      </c>
      <c r="E101" s="234">
        <v>2500000</v>
      </c>
      <c r="F101" s="234">
        <f>C101*E101</f>
        <v>7500000</v>
      </c>
    </row>
    <row r="102" spans="1:7" ht="18.75" customHeight="1">
      <c r="A102" s="284"/>
      <c r="B102" s="269" t="s">
        <v>315</v>
      </c>
      <c r="C102" s="269">
        <v>1</v>
      </c>
      <c r="D102" s="269" t="s">
        <v>254</v>
      </c>
      <c r="E102" s="234">
        <v>5000000</v>
      </c>
      <c r="F102" s="234">
        <f>C102*E102</f>
        <v>5000000</v>
      </c>
    </row>
    <row r="103" spans="1:7" ht="15.75" customHeight="1">
      <c r="A103" s="284"/>
      <c r="B103" s="269" t="s">
        <v>314</v>
      </c>
      <c r="C103" s="269">
        <v>1</v>
      </c>
      <c r="D103" s="269" t="s">
        <v>254</v>
      </c>
      <c r="E103" s="234">
        <v>8000000</v>
      </c>
      <c r="F103" s="234">
        <f>C103*E103</f>
        <v>8000000</v>
      </c>
    </row>
    <row r="104" spans="1:7">
      <c r="A104" s="284"/>
      <c r="B104" s="189" t="s">
        <v>78</v>
      </c>
      <c r="C104" s="184"/>
      <c r="D104" s="184"/>
      <c r="E104" s="187"/>
      <c r="F104" s="185">
        <f>SUM(F105:F105)</f>
        <v>16000000</v>
      </c>
    </row>
    <row r="105" spans="1:7">
      <c r="A105" s="284"/>
      <c r="B105" s="271" t="s">
        <v>316</v>
      </c>
      <c r="C105" s="269">
        <v>8</v>
      </c>
      <c r="D105" s="269" t="s">
        <v>215</v>
      </c>
      <c r="E105" s="234">
        <v>2000000</v>
      </c>
      <c r="F105" s="234">
        <f>C105*E105</f>
        <v>16000000</v>
      </c>
    </row>
    <row r="106" spans="1:7" ht="26.25" customHeight="1">
      <c r="A106" s="284"/>
      <c r="B106" s="169" t="s">
        <v>81</v>
      </c>
      <c r="C106" s="184"/>
      <c r="D106" s="184"/>
      <c r="E106" s="187"/>
      <c r="F106" s="185">
        <f>SUM(F107:F110)</f>
        <v>45125000</v>
      </c>
    </row>
    <row r="107" spans="1:7" ht="19.5" customHeight="1">
      <c r="A107" s="284"/>
      <c r="B107" s="269" t="s">
        <v>291</v>
      </c>
      <c r="C107" s="269">
        <v>3</v>
      </c>
      <c r="D107" s="269" t="s">
        <v>202</v>
      </c>
      <c r="E107" s="234">
        <v>10000000</v>
      </c>
      <c r="F107" s="242">
        <f>C107*E107</f>
        <v>30000000</v>
      </c>
      <c r="G107" s="254">
        <v>10000000</v>
      </c>
    </row>
    <row r="108" spans="1:7" ht="16.5" customHeight="1">
      <c r="A108" s="284"/>
      <c r="B108" s="269" t="s">
        <v>292</v>
      </c>
      <c r="C108" s="269">
        <v>2</v>
      </c>
      <c r="D108" s="269" t="s">
        <v>202</v>
      </c>
      <c r="E108" s="234">
        <v>2500000</v>
      </c>
      <c r="F108" s="234">
        <f>C108*E108</f>
        <v>5000000</v>
      </c>
    </row>
    <row r="109" spans="1:7">
      <c r="A109" s="284"/>
      <c r="B109" s="269" t="s">
        <v>293</v>
      </c>
      <c r="C109" s="269">
        <v>2</v>
      </c>
      <c r="D109" s="269" t="s">
        <v>202</v>
      </c>
      <c r="E109" s="234">
        <v>5000000</v>
      </c>
      <c r="F109" s="242">
        <f>C109*E109</f>
        <v>10000000</v>
      </c>
      <c r="G109" s="254">
        <v>10000000</v>
      </c>
    </row>
    <row r="110" spans="1:7" ht="15.75" customHeight="1">
      <c r="A110" s="284"/>
      <c r="B110" s="269" t="s">
        <v>294</v>
      </c>
      <c r="C110" s="269">
        <v>1</v>
      </c>
      <c r="D110" s="269" t="s">
        <v>295</v>
      </c>
      <c r="E110" s="234">
        <v>125000</v>
      </c>
      <c r="F110" s="234">
        <f>C110*E110</f>
        <v>125000</v>
      </c>
    </row>
    <row r="111" spans="1:7" ht="21" customHeight="1">
      <c r="A111" s="284"/>
      <c r="B111" s="169" t="s">
        <v>84</v>
      </c>
      <c r="C111" s="184"/>
      <c r="D111" s="184"/>
      <c r="E111" s="187"/>
      <c r="F111" s="185">
        <f>F112+F113+F114+F115</f>
        <v>16000000</v>
      </c>
    </row>
    <row r="112" spans="1:7" ht="17.25" customHeight="1">
      <c r="A112" s="284"/>
      <c r="B112" s="269" t="s">
        <v>297</v>
      </c>
      <c r="C112" s="269">
        <v>1</v>
      </c>
      <c r="D112" s="269" t="s">
        <v>215</v>
      </c>
      <c r="E112" s="234">
        <v>4000000</v>
      </c>
      <c r="F112" s="234">
        <f>C112*E112</f>
        <v>4000000</v>
      </c>
    </row>
    <row r="113" spans="1:6" ht="18" customHeight="1">
      <c r="A113" s="284"/>
      <c r="B113" s="269" t="s">
        <v>296</v>
      </c>
      <c r="C113" s="269">
        <v>1</v>
      </c>
      <c r="D113" s="269" t="s">
        <v>215</v>
      </c>
      <c r="E113" s="234">
        <v>3000000</v>
      </c>
      <c r="F113" s="234">
        <f>C113*E113</f>
        <v>3000000</v>
      </c>
    </row>
    <row r="114" spans="1:6" ht="17.25" customHeight="1">
      <c r="A114" s="284"/>
      <c r="B114" s="269" t="s">
        <v>300</v>
      </c>
      <c r="C114" s="269">
        <v>3</v>
      </c>
      <c r="D114" s="269" t="s">
        <v>215</v>
      </c>
      <c r="E114" s="234">
        <v>2000000</v>
      </c>
      <c r="F114" s="234">
        <f>C114*E114</f>
        <v>6000000</v>
      </c>
    </row>
    <row r="115" spans="1:6" ht="17.25" customHeight="1">
      <c r="A115" s="284"/>
      <c r="B115" s="269" t="s">
        <v>301</v>
      </c>
      <c r="C115" s="269">
        <v>2</v>
      </c>
      <c r="D115" s="269" t="s">
        <v>215</v>
      </c>
      <c r="E115" s="234">
        <v>1500000</v>
      </c>
      <c r="F115" s="234">
        <f>C115*E115</f>
        <v>3000000</v>
      </c>
    </row>
    <row r="116" spans="1:6" ht="36.75" customHeight="1">
      <c r="A116" s="284"/>
      <c r="B116" s="169" t="s">
        <v>88</v>
      </c>
      <c r="C116" s="184"/>
      <c r="D116" s="184"/>
      <c r="E116" s="187"/>
      <c r="F116" s="185">
        <f>SUM(F117:F121)</f>
        <v>29500000</v>
      </c>
    </row>
    <row r="117" spans="1:6" ht="18.75" customHeight="1">
      <c r="A117" s="284"/>
      <c r="B117" s="269" t="s">
        <v>317</v>
      </c>
      <c r="C117" s="269">
        <v>1</v>
      </c>
      <c r="D117" s="269" t="s">
        <v>254</v>
      </c>
      <c r="E117" s="234">
        <v>5000000</v>
      </c>
      <c r="F117" s="234">
        <f>E117*C117</f>
        <v>5000000</v>
      </c>
    </row>
    <row r="118" spans="1:6" ht="16.5" customHeight="1">
      <c r="A118" s="284"/>
      <c r="B118" s="269" t="s">
        <v>318</v>
      </c>
      <c r="C118" s="269">
        <v>1</v>
      </c>
      <c r="D118" s="269" t="s">
        <v>254</v>
      </c>
      <c r="E118" s="234">
        <v>5000000</v>
      </c>
      <c r="F118" s="234">
        <f>E118*C118</f>
        <v>5000000</v>
      </c>
    </row>
    <row r="119" spans="1:6" ht="18" customHeight="1">
      <c r="A119" s="284"/>
      <c r="B119" s="269" t="s">
        <v>319</v>
      </c>
      <c r="C119" s="269">
        <v>1</v>
      </c>
      <c r="D119" s="269" t="s">
        <v>254</v>
      </c>
      <c r="E119" s="234">
        <v>4000000</v>
      </c>
      <c r="F119" s="234">
        <f>C119*E119</f>
        <v>4000000</v>
      </c>
    </row>
    <row r="120" spans="1:6" ht="17.25" customHeight="1">
      <c r="A120" s="284"/>
      <c r="B120" s="269" t="s">
        <v>320</v>
      </c>
      <c r="C120" s="269">
        <v>50</v>
      </c>
      <c r="D120" s="269" t="s">
        <v>202</v>
      </c>
      <c r="E120" s="234">
        <v>150000</v>
      </c>
      <c r="F120" s="234">
        <f>E120*C120</f>
        <v>7500000</v>
      </c>
    </row>
    <row r="121" spans="1:6">
      <c r="A121" s="284"/>
      <c r="B121" s="269" t="s">
        <v>321</v>
      </c>
      <c r="C121" s="269">
        <v>4</v>
      </c>
      <c r="D121" s="269" t="s">
        <v>202</v>
      </c>
      <c r="E121" s="234">
        <v>2000000</v>
      </c>
      <c r="F121" s="234">
        <f>C121*E121</f>
        <v>8000000</v>
      </c>
    </row>
    <row r="122" spans="1:6" ht="28.5" customHeight="1">
      <c r="A122" s="304" t="s">
        <v>216</v>
      </c>
      <c r="B122" s="297" t="s">
        <v>217</v>
      </c>
      <c r="C122" s="266"/>
      <c r="D122" s="266"/>
      <c r="E122" s="266"/>
      <c r="F122" s="182">
        <f>F123+F127</f>
        <v>97946559</v>
      </c>
    </row>
    <row r="123" spans="1:6" ht="30.75" customHeight="1">
      <c r="A123" s="284"/>
      <c r="B123" s="169" t="s">
        <v>93</v>
      </c>
      <c r="C123" s="187"/>
      <c r="D123" s="187"/>
      <c r="E123" s="187"/>
      <c r="F123" s="185">
        <f>F124+F125+F126</f>
        <v>10800000</v>
      </c>
    </row>
    <row r="124" spans="1:6" ht="16.5" customHeight="1">
      <c r="A124" s="284"/>
      <c r="B124" s="269" t="s">
        <v>218</v>
      </c>
      <c r="C124" s="234"/>
      <c r="D124" s="234"/>
      <c r="E124" s="234">
        <v>1200000</v>
      </c>
      <c r="F124" s="234">
        <f>E124</f>
        <v>1200000</v>
      </c>
    </row>
    <row r="125" spans="1:6">
      <c r="A125" s="284"/>
      <c r="B125" s="269" t="s">
        <v>219</v>
      </c>
      <c r="C125" s="234"/>
      <c r="D125" s="234"/>
      <c r="E125" s="234">
        <v>1200000</v>
      </c>
      <c r="F125" s="234">
        <f>E125</f>
        <v>1200000</v>
      </c>
    </row>
    <row r="126" spans="1:6">
      <c r="A126" s="284"/>
      <c r="B126" s="269" t="s">
        <v>220</v>
      </c>
      <c r="C126" s="234"/>
      <c r="D126" s="234"/>
      <c r="E126" s="234">
        <v>8400000</v>
      </c>
      <c r="F126" s="234">
        <f>E126</f>
        <v>8400000</v>
      </c>
    </row>
    <row r="127" spans="1:6" ht="27" customHeight="1">
      <c r="A127" s="284"/>
      <c r="B127" s="169" t="s">
        <v>96</v>
      </c>
      <c r="C127" s="187"/>
      <c r="D127" s="187"/>
      <c r="E127" s="187"/>
      <c r="F127" s="185">
        <f>F128</f>
        <v>87146559</v>
      </c>
    </row>
    <row r="128" spans="1:6" ht="15.75" customHeight="1">
      <c r="A128" s="284"/>
      <c r="B128" s="269" t="s">
        <v>340</v>
      </c>
      <c r="C128" s="234"/>
      <c r="D128" s="234"/>
      <c r="E128" s="234">
        <v>86687556</v>
      </c>
      <c r="F128" s="234">
        <f>SUM(F130:F139)</f>
        <v>87146559</v>
      </c>
    </row>
    <row r="129" spans="1:6" ht="15.75" customHeight="1">
      <c r="A129" s="284"/>
      <c r="B129" s="269"/>
      <c r="C129" s="234"/>
      <c r="D129" s="234"/>
      <c r="E129" s="239">
        <v>459003</v>
      </c>
      <c r="F129" s="191">
        <f>SUM(F130:F139)</f>
        <v>87146559</v>
      </c>
    </row>
    <row r="130" spans="1:6" ht="15.75" customHeight="1">
      <c r="A130" s="284"/>
      <c r="B130" s="192" t="s">
        <v>491</v>
      </c>
      <c r="C130" s="193">
        <v>13</v>
      </c>
      <c r="D130" s="193" t="s">
        <v>472</v>
      </c>
      <c r="E130" s="193">
        <v>1887000</v>
      </c>
      <c r="F130" s="193">
        <f>C130*E130</f>
        <v>24531000</v>
      </c>
    </row>
    <row r="131" spans="1:6" ht="15.75" customHeight="1">
      <c r="A131" s="284"/>
      <c r="B131" s="192" t="s">
        <v>492</v>
      </c>
      <c r="C131" s="193">
        <v>12</v>
      </c>
      <c r="D131" s="193" t="s">
        <v>472</v>
      </c>
      <c r="E131" s="193">
        <v>900000</v>
      </c>
      <c r="F131" s="193">
        <f t="shared" ref="F131:F139" si="3">C131*E131</f>
        <v>10800000</v>
      </c>
    </row>
    <row r="132" spans="1:6" ht="30" customHeight="1">
      <c r="A132" s="284"/>
      <c r="B132" s="192" t="s">
        <v>494</v>
      </c>
      <c r="C132" s="193">
        <v>480</v>
      </c>
      <c r="D132" s="193" t="s">
        <v>493</v>
      </c>
      <c r="E132" s="193">
        <v>75000</v>
      </c>
      <c r="F132" s="193">
        <f t="shared" si="3"/>
        <v>36000000</v>
      </c>
    </row>
    <row r="133" spans="1:6" ht="33" customHeight="1">
      <c r="A133" s="284"/>
      <c r="B133" s="192" t="s">
        <v>495</v>
      </c>
      <c r="C133" s="193">
        <v>252</v>
      </c>
      <c r="D133" s="193" t="s">
        <v>493</v>
      </c>
      <c r="E133" s="193">
        <v>50000</v>
      </c>
      <c r="F133" s="193">
        <f t="shared" si="3"/>
        <v>12600000</v>
      </c>
    </row>
    <row r="134" spans="1:6" ht="15.75" customHeight="1">
      <c r="A134" s="284"/>
      <c r="B134" s="192" t="s">
        <v>496</v>
      </c>
      <c r="C134" s="193">
        <v>12</v>
      </c>
      <c r="D134" s="193" t="s">
        <v>472</v>
      </c>
      <c r="E134" s="193">
        <v>75480</v>
      </c>
      <c r="F134" s="193">
        <f t="shared" si="3"/>
        <v>905760</v>
      </c>
    </row>
    <row r="135" spans="1:6" ht="15.75" customHeight="1">
      <c r="A135" s="284"/>
      <c r="B135" s="192" t="s">
        <v>497</v>
      </c>
      <c r="C135" s="193">
        <v>24</v>
      </c>
      <c r="D135" s="193" t="s">
        <v>472</v>
      </c>
      <c r="E135" s="193">
        <v>72200</v>
      </c>
      <c r="F135" s="193">
        <f t="shared" si="3"/>
        <v>1732800</v>
      </c>
    </row>
    <row r="136" spans="1:6" ht="15.75" customHeight="1">
      <c r="A136" s="284"/>
      <c r="B136" s="192" t="s">
        <v>498</v>
      </c>
      <c r="C136" s="193">
        <v>1</v>
      </c>
      <c r="D136" s="193" t="s">
        <v>500</v>
      </c>
      <c r="E136" s="193">
        <v>54346</v>
      </c>
      <c r="F136" s="193">
        <f t="shared" si="3"/>
        <v>54346</v>
      </c>
    </row>
    <row r="137" spans="1:6" ht="15.75" customHeight="1">
      <c r="A137" s="284"/>
      <c r="B137" s="192" t="s">
        <v>499</v>
      </c>
      <c r="C137" s="193">
        <v>24</v>
      </c>
      <c r="D137" s="193" t="s">
        <v>472</v>
      </c>
      <c r="E137" s="193">
        <v>3746</v>
      </c>
      <c r="F137" s="193">
        <f t="shared" si="3"/>
        <v>89904</v>
      </c>
    </row>
    <row r="138" spans="1:6" ht="15.75" customHeight="1">
      <c r="A138" s="284"/>
      <c r="B138" s="192" t="s">
        <v>498</v>
      </c>
      <c r="C138" s="193">
        <v>1</v>
      </c>
      <c r="D138" s="193" t="s">
        <v>500</v>
      </c>
      <c r="E138" s="193">
        <v>163037</v>
      </c>
      <c r="F138" s="193">
        <f t="shared" si="3"/>
        <v>163037</v>
      </c>
    </row>
    <row r="139" spans="1:6" ht="15.75" customHeight="1">
      <c r="A139" s="284"/>
      <c r="B139" s="192" t="s">
        <v>499</v>
      </c>
      <c r="C139" s="193">
        <v>24</v>
      </c>
      <c r="D139" s="193" t="s">
        <v>472</v>
      </c>
      <c r="E139" s="193">
        <v>11238</v>
      </c>
      <c r="F139" s="193">
        <f t="shared" si="3"/>
        <v>269712</v>
      </c>
    </row>
    <row r="140" spans="1:6" ht="1.5" customHeight="1">
      <c r="A140" s="284"/>
      <c r="B140" s="175"/>
      <c r="C140" s="186"/>
      <c r="D140" s="186"/>
      <c r="E140" s="186"/>
      <c r="F140" s="186"/>
    </row>
    <row r="141" spans="1:6" ht="27.75" customHeight="1">
      <c r="A141" s="304" t="s">
        <v>221</v>
      </c>
      <c r="B141" s="297" t="s">
        <v>222</v>
      </c>
      <c r="C141" s="237"/>
      <c r="D141" s="237"/>
      <c r="E141" s="237"/>
      <c r="F141" s="182">
        <f>F142+F156+F159</f>
        <v>84290750</v>
      </c>
    </row>
    <row r="142" spans="1:6" ht="50.25" customHeight="1">
      <c r="A142" s="304"/>
      <c r="B142" s="169" t="s">
        <v>102</v>
      </c>
      <c r="C142" s="187"/>
      <c r="D142" s="187"/>
      <c r="E142" s="187"/>
      <c r="F142" s="185">
        <f>F143</f>
        <v>14110750</v>
      </c>
    </row>
    <row r="143" spans="1:6" ht="18" customHeight="1">
      <c r="A143" s="304"/>
      <c r="B143" s="269" t="s">
        <v>322</v>
      </c>
      <c r="C143" s="234"/>
      <c r="D143" s="234"/>
      <c r="E143" s="255">
        <v>452150</v>
      </c>
      <c r="F143" s="234">
        <f>SUM(F144:F155)</f>
        <v>14110750</v>
      </c>
    </row>
    <row r="144" spans="1:6" ht="14.25" customHeight="1">
      <c r="A144" s="304"/>
      <c r="B144" s="269" t="s">
        <v>323</v>
      </c>
      <c r="C144" s="234">
        <v>40</v>
      </c>
      <c r="D144" s="234" t="s">
        <v>236</v>
      </c>
      <c r="E144" s="234">
        <v>38800</v>
      </c>
      <c r="F144" s="234">
        <f>C144*E144</f>
        <v>1552000</v>
      </c>
    </row>
    <row r="145" spans="1:7" ht="27" customHeight="1">
      <c r="A145" s="304"/>
      <c r="B145" s="269" t="s">
        <v>324</v>
      </c>
      <c r="C145" s="234"/>
      <c r="D145" s="234"/>
      <c r="E145" s="234"/>
      <c r="F145" s="234"/>
    </row>
    <row r="146" spans="1:7" ht="28.5" customHeight="1">
      <c r="A146" s="304"/>
      <c r="B146" s="269" t="s">
        <v>325</v>
      </c>
      <c r="C146" s="234">
        <v>4</v>
      </c>
      <c r="D146" s="234" t="s">
        <v>202</v>
      </c>
      <c r="E146" s="234">
        <v>853800</v>
      </c>
      <c r="F146" s="234">
        <f t="shared" ref="F146:F155" si="4">C146*E146</f>
        <v>3415200</v>
      </c>
    </row>
    <row r="147" spans="1:7" ht="25.5" customHeight="1">
      <c r="A147" s="304"/>
      <c r="B147" s="269" t="s">
        <v>326</v>
      </c>
      <c r="C147" s="234">
        <v>4</v>
      </c>
      <c r="D147" s="234" t="s">
        <v>202</v>
      </c>
      <c r="E147" s="234">
        <v>348400</v>
      </c>
      <c r="F147" s="234">
        <f t="shared" si="4"/>
        <v>1393600</v>
      </c>
    </row>
    <row r="148" spans="1:7" ht="15.75" customHeight="1">
      <c r="A148" s="304"/>
      <c r="B148" s="269" t="s">
        <v>327</v>
      </c>
      <c r="C148" s="234">
        <v>1</v>
      </c>
      <c r="D148" s="234" t="s">
        <v>202</v>
      </c>
      <c r="E148" s="234">
        <v>630000</v>
      </c>
      <c r="F148" s="234">
        <f t="shared" si="4"/>
        <v>630000</v>
      </c>
    </row>
    <row r="149" spans="1:7" ht="15.75" customHeight="1">
      <c r="A149" s="304"/>
      <c r="B149" s="269" t="s">
        <v>328</v>
      </c>
      <c r="C149" s="234">
        <v>1</v>
      </c>
      <c r="D149" s="234" t="s">
        <v>202</v>
      </c>
      <c r="E149" s="234">
        <v>180000</v>
      </c>
      <c r="F149" s="234">
        <f t="shared" si="4"/>
        <v>180000</v>
      </c>
    </row>
    <row r="150" spans="1:7" ht="17.25" customHeight="1">
      <c r="A150" s="304"/>
      <c r="B150" s="269" t="s">
        <v>329</v>
      </c>
      <c r="C150" s="234">
        <v>1</v>
      </c>
      <c r="D150" s="234" t="s">
        <v>334</v>
      </c>
      <c r="E150" s="234">
        <v>285000</v>
      </c>
      <c r="F150" s="234">
        <f t="shared" si="4"/>
        <v>285000</v>
      </c>
    </row>
    <row r="151" spans="1:7" ht="18.75" customHeight="1">
      <c r="A151" s="304"/>
      <c r="B151" s="269" t="s">
        <v>330</v>
      </c>
      <c r="C151" s="234">
        <v>1</v>
      </c>
      <c r="D151" s="234" t="s">
        <v>334</v>
      </c>
      <c r="E151" s="234">
        <v>130000</v>
      </c>
      <c r="F151" s="234">
        <f t="shared" si="4"/>
        <v>130000</v>
      </c>
    </row>
    <row r="152" spans="1:7" ht="18" customHeight="1">
      <c r="A152" s="304"/>
      <c r="B152" s="269" t="s">
        <v>331</v>
      </c>
      <c r="C152" s="234">
        <v>1</v>
      </c>
      <c r="D152" s="234" t="s">
        <v>254</v>
      </c>
      <c r="E152" s="234">
        <v>840000</v>
      </c>
      <c r="F152" s="234">
        <f t="shared" si="4"/>
        <v>840000</v>
      </c>
    </row>
    <row r="153" spans="1:7" ht="17.25" customHeight="1">
      <c r="A153" s="304"/>
      <c r="B153" s="269" t="s">
        <v>332</v>
      </c>
      <c r="C153" s="234">
        <v>5</v>
      </c>
      <c r="D153" s="234" t="s">
        <v>334</v>
      </c>
      <c r="E153" s="234">
        <v>200000</v>
      </c>
      <c r="F153" s="234">
        <f t="shared" si="4"/>
        <v>1000000</v>
      </c>
    </row>
    <row r="154" spans="1:7" ht="16.5" customHeight="1">
      <c r="A154" s="304"/>
      <c r="B154" s="269" t="s">
        <v>333</v>
      </c>
      <c r="C154" s="234">
        <v>1</v>
      </c>
      <c r="D154" s="234" t="s">
        <v>335</v>
      </c>
      <c r="E154" s="234">
        <v>2684950</v>
      </c>
      <c r="F154" s="242">
        <f t="shared" si="4"/>
        <v>2684950</v>
      </c>
      <c r="G154" s="256">
        <v>452150</v>
      </c>
    </row>
    <row r="155" spans="1:7" ht="18" customHeight="1">
      <c r="A155" s="304"/>
      <c r="B155" s="269" t="s">
        <v>336</v>
      </c>
      <c r="C155" s="234">
        <v>1</v>
      </c>
      <c r="D155" s="234" t="s">
        <v>335</v>
      </c>
      <c r="E155" s="234">
        <v>2000000</v>
      </c>
      <c r="F155" s="234">
        <f t="shared" si="4"/>
        <v>2000000</v>
      </c>
    </row>
    <row r="156" spans="1:7" ht="16.5" customHeight="1">
      <c r="A156" s="284"/>
      <c r="B156" s="195" t="s">
        <v>106</v>
      </c>
      <c r="C156" s="187"/>
      <c r="D156" s="187"/>
      <c r="E156" s="187"/>
      <c r="F156" s="185">
        <f>F157+F158</f>
        <v>58180000</v>
      </c>
    </row>
    <row r="157" spans="1:7" ht="27.75" customHeight="1">
      <c r="A157" s="284"/>
      <c r="B157" s="269" t="s">
        <v>337</v>
      </c>
      <c r="C157" s="234">
        <v>1</v>
      </c>
      <c r="D157" s="234" t="s">
        <v>254</v>
      </c>
      <c r="E157" s="234"/>
      <c r="F157" s="234">
        <v>45580000</v>
      </c>
    </row>
    <row r="158" spans="1:7" ht="17.25" customHeight="1">
      <c r="A158" s="284"/>
      <c r="B158" s="269" t="s">
        <v>341</v>
      </c>
      <c r="C158" s="234">
        <v>1</v>
      </c>
      <c r="D158" s="234" t="s">
        <v>335</v>
      </c>
      <c r="E158" s="234"/>
      <c r="F158" s="234">
        <v>12600000</v>
      </c>
    </row>
    <row r="159" spans="1:7" ht="36.75" customHeight="1">
      <c r="A159" s="284"/>
      <c r="B159" s="169" t="s">
        <v>110</v>
      </c>
      <c r="C159" s="187"/>
      <c r="D159" s="187"/>
      <c r="E159" s="187"/>
      <c r="F159" s="185">
        <f>F160+F161</f>
        <v>12000000</v>
      </c>
    </row>
    <row r="160" spans="1:7" ht="18" customHeight="1">
      <c r="A160" s="284"/>
      <c r="B160" s="269" t="s">
        <v>338</v>
      </c>
      <c r="C160" s="234"/>
      <c r="D160" s="234"/>
      <c r="E160" s="276">
        <v>8000000</v>
      </c>
      <c r="F160" s="234">
        <f>E160</f>
        <v>8000000</v>
      </c>
    </row>
    <row r="161" spans="1:6" ht="18" customHeight="1">
      <c r="A161" s="284"/>
      <c r="B161" s="275" t="s">
        <v>339</v>
      </c>
      <c r="C161" s="277"/>
      <c r="D161" s="277"/>
      <c r="E161" s="278">
        <v>4000000</v>
      </c>
      <c r="F161" s="279">
        <f>E161</f>
        <v>4000000</v>
      </c>
    </row>
    <row r="162" spans="1:6" ht="40.5" customHeight="1">
      <c r="A162" s="280">
        <v>2</v>
      </c>
      <c r="B162" s="250" t="s">
        <v>113</v>
      </c>
      <c r="C162" s="250"/>
      <c r="D162" s="251"/>
      <c r="E162" s="251"/>
      <c r="F162" s="243">
        <f>F163</f>
        <v>135893400</v>
      </c>
    </row>
    <row r="163" spans="1:6" ht="29.25" customHeight="1">
      <c r="A163" s="284" t="s">
        <v>184</v>
      </c>
      <c r="B163" s="298" t="s">
        <v>115</v>
      </c>
      <c r="C163" s="299"/>
      <c r="D163" s="300"/>
      <c r="E163" s="300"/>
      <c r="F163" s="182">
        <f>F164+F178+F198+F206</f>
        <v>135893400</v>
      </c>
    </row>
    <row r="164" spans="1:6" ht="28.5" customHeight="1">
      <c r="A164" s="284"/>
      <c r="B164" s="204" t="s">
        <v>459</v>
      </c>
      <c r="C164" s="204"/>
      <c r="D164" s="205"/>
      <c r="E164" s="205"/>
      <c r="F164" s="185">
        <f>F165</f>
        <v>20000000</v>
      </c>
    </row>
    <row r="165" spans="1:6" ht="51.75" customHeight="1">
      <c r="A165" s="303"/>
      <c r="B165" s="305" t="s">
        <v>460</v>
      </c>
      <c r="C165" s="299"/>
      <c r="D165" s="300"/>
      <c r="E165" s="300"/>
      <c r="F165" s="237">
        <f>SUM(F167:F177)</f>
        <v>20000000</v>
      </c>
    </row>
    <row r="166" spans="1:6" ht="21" customHeight="1">
      <c r="A166" s="284"/>
      <c r="B166" s="281" t="s">
        <v>468</v>
      </c>
      <c r="C166" s="282"/>
      <c r="D166" s="280"/>
      <c r="E166" s="280"/>
      <c r="F166" s="234"/>
    </row>
    <row r="167" spans="1:6">
      <c r="A167" s="284"/>
      <c r="B167" s="283" t="s">
        <v>385</v>
      </c>
      <c r="C167" s="283">
        <v>650</v>
      </c>
      <c r="D167" s="284" t="s">
        <v>190</v>
      </c>
      <c r="E167" s="234">
        <v>10000</v>
      </c>
      <c r="F167" s="234">
        <f>C167*E167</f>
        <v>6500000</v>
      </c>
    </row>
    <row r="168" spans="1:6" ht="18" customHeight="1">
      <c r="A168" s="284"/>
      <c r="B168" s="283" t="s">
        <v>465</v>
      </c>
      <c r="C168" s="283">
        <v>650</v>
      </c>
      <c r="D168" s="284" t="s">
        <v>190</v>
      </c>
      <c r="E168" s="234">
        <v>20000</v>
      </c>
      <c r="F168" s="234">
        <f>C168*E168</f>
        <v>13000000</v>
      </c>
    </row>
    <row r="169" spans="1:6" ht="18.75" customHeight="1">
      <c r="A169" s="284"/>
      <c r="B169" s="282" t="s">
        <v>185</v>
      </c>
      <c r="C169" s="283"/>
      <c r="D169" s="284"/>
      <c r="E169" s="277"/>
      <c r="F169" s="234"/>
    </row>
    <row r="170" spans="1:6" ht="15" customHeight="1">
      <c r="A170" s="284"/>
      <c r="B170" s="283" t="s">
        <v>357</v>
      </c>
      <c r="C170" s="283">
        <v>1</v>
      </c>
      <c r="D170" s="284" t="s">
        <v>224</v>
      </c>
      <c r="E170" s="234">
        <v>55000</v>
      </c>
      <c r="F170" s="234">
        <f t="shared" ref="F170:F177" si="5">C170*E170</f>
        <v>55000</v>
      </c>
    </row>
    <row r="171" spans="1:6">
      <c r="A171" s="284"/>
      <c r="B171" s="283" t="s">
        <v>343</v>
      </c>
      <c r="C171" s="283">
        <v>1</v>
      </c>
      <c r="D171" s="284" t="s">
        <v>190</v>
      </c>
      <c r="E171" s="234">
        <v>60400</v>
      </c>
      <c r="F171" s="234">
        <f t="shared" si="5"/>
        <v>60400</v>
      </c>
    </row>
    <row r="172" spans="1:6">
      <c r="A172" s="284"/>
      <c r="B172" s="283" t="s">
        <v>466</v>
      </c>
      <c r="C172" s="283">
        <v>12</v>
      </c>
      <c r="D172" s="284" t="s">
        <v>202</v>
      </c>
      <c r="E172" s="234">
        <v>3500</v>
      </c>
      <c r="F172" s="234">
        <f t="shared" si="5"/>
        <v>42000</v>
      </c>
    </row>
    <row r="173" spans="1:6">
      <c r="A173" s="284"/>
      <c r="B173" s="283" t="s">
        <v>467</v>
      </c>
      <c r="C173" s="283">
        <v>3</v>
      </c>
      <c r="D173" s="284" t="s">
        <v>202</v>
      </c>
      <c r="E173" s="234">
        <v>20000</v>
      </c>
      <c r="F173" s="234">
        <f t="shared" si="5"/>
        <v>60000</v>
      </c>
    </row>
    <row r="174" spans="1:6">
      <c r="A174" s="284"/>
      <c r="B174" s="283" t="s">
        <v>368</v>
      </c>
      <c r="C174" s="283">
        <v>2</v>
      </c>
      <c r="D174" s="284" t="s">
        <v>190</v>
      </c>
      <c r="E174" s="234">
        <v>60400</v>
      </c>
      <c r="F174" s="234">
        <f t="shared" si="5"/>
        <v>120800</v>
      </c>
    </row>
    <row r="175" spans="1:6">
      <c r="A175" s="284"/>
      <c r="B175" s="283" t="s">
        <v>362</v>
      </c>
      <c r="C175" s="283">
        <v>320</v>
      </c>
      <c r="D175" s="284" t="s">
        <v>252</v>
      </c>
      <c r="E175" s="277">
        <v>300</v>
      </c>
      <c r="F175" s="234">
        <f t="shared" si="5"/>
        <v>96000</v>
      </c>
    </row>
    <row r="176" spans="1:6" ht="14.25" customHeight="1">
      <c r="A176" s="284"/>
      <c r="B176" s="283" t="s">
        <v>351</v>
      </c>
      <c r="C176" s="283">
        <v>1</v>
      </c>
      <c r="D176" s="284" t="s">
        <v>202</v>
      </c>
      <c r="E176" s="234">
        <v>24200</v>
      </c>
      <c r="F176" s="234">
        <f t="shared" si="5"/>
        <v>24200</v>
      </c>
    </row>
    <row r="177" spans="1:6" ht="15.75" customHeight="1">
      <c r="A177" s="284"/>
      <c r="B177" s="283" t="s">
        <v>350</v>
      </c>
      <c r="C177" s="283">
        <v>13</v>
      </c>
      <c r="D177" s="284" t="s">
        <v>469</v>
      </c>
      <c r="E177" s="234">
        <v>3200</v>
      </c>
      <c r="F177" s="234">
        <f t="shared" si="5"/>
        <v>41600</v>
      </c>
    </row>
    <row r="178" spans="1:6" ht="35.25" customHeight="1">
      <c r="A178" s="284"/>
      <c r="B178" s="214" t="s">
        <v>117</v>
      </c>
      <c r="C178" s="215"/>
      <c r="D178" s="183"/>
      <c r="E178" s="183"/>
      <c r="F178" s="185">
        <f>SUM(F180:F196)</f>
        <v>9100000</v>
      </c>
    </row>
    <row r="179" spans="1:6" ht="28.5" customHeight="1">
      <c r="A179" s="284"/>
      <c r="B179" s="201" t="s">
        <v>342</v>
      </c>
      <c r="C179" s="206"/>
      <c r="D179" s="181"/>
      <c r="E179" s="186"/>
      <c r="F179" s="186"/>
    </row>
    <row r="180" spans="1:6" ht="17.25" customHeight="1">
      <c r="A180" s="284"/>
      <c r="B180" s="285" t="s">
        <v>343</v>
      </c>
      <c r="C180" s="285">
        <v>1</v>
      </c>
      <c r="D180" s="284" t="s">
        <v>190</v>
      </c>
      <c r="E180" s="234">
        <v>60400</v>
      </c>
      <c r="F180" s="234">
        <f t="shared" ref="F180:F190" si="6">C180*E180</f>
        <v>60400</v>
      </c>
    </row>
    <row r="181" spans="1:6" ht="19.5" customHeight="1">
      <c r="A181" s="284"/>
      <c r="B181" s="285" t="s">
        <v>344</v>
      </c>
      <c r="C181" s="285">
        <v>1</v>
      </c>
      <c r="D181" s="284" t="s">
        <v>202</v>
      </c>
      <c r="E181" s="234">
        <v>75000</v>
      </c>
      <c r="F181" s="234">
        <f t="shared" si="6"/>
        <v>75000</v>
      </c>
    </row>
    <row r="182" spans="1:6" ht="16.5" customHeight="1">
      <c r="A182" s="284"/>
      <c r="B182" s="285" t="s">
        <v>345</v>
      </c>
      <c r="C182" s="285">
        <v>2</v>
      </c>
      <c r="D182" s="284" t="s">
        <v>190</v>
      </c>
      <c r="E182" s="234">
        <v>18000</v>
      </c>
      <c r="F182" s="234">
        <f t="shared" si="6"/>
        <v>36000</v>
      </c>
    </row>
    <row r="183" spans="1:6">
      <c r="A183" s="284"/>
      <c r="B183" s="285" t="s">
        <v>347</v>
      </c>
      <c r="C183" s="285">
        <v>5</v>
      </c>
      <c r="D183" s="284" t="s">
        <v>202</v>
      </c>
      <c r="E183" s="234">
        <v>18000</v>
      </c>
      <c r="F183" s="234">
        <f t="shared" si="6"/>
        <v>90000</v>
      </c>
    </row>
    <row r="184" spans="1:6">
      <c r="A184" s="284"/>
      <c r="B184" s="285" t="s">
        <v>348</v>
      </c>
      <c r="C184" s="285">
        <v>99</v>
      </c>
      <c r="D184" s="284" t="s">
        <v>202</v>
      </c>
      <c r="E184" s="234">
        <v>2600</v>
      </c>
      <c r="F184" s="234">
        <f t="shared" si="6"/>
        <v>257400</v>
      </c>
    </row>
    <row r="185" spans="1:6" ht="16.5" customHeight="1">
      <c r="A185" s="284"/>
      <c r="B185" s="285" t="s">
        <v>349</v>
      </c>
      <c r="C185" s="285">
        <v>2</v>
      </c>
      <c r="D185" s="284" t="s">
        <v>202</v>
      </c>
      <c r="E185" s="234">
        <v>24200</v>
      </c>
      <c r="F185" s="234">
        <f t="shared" si="6"/>
        <v>48400</v>
      </c>
    </row>
    <row r="186" spans="1:6" ht="15.75" customHeight="1">
      <c r="A186" s="284"/>
      <c r="B186" s="285" t="s">
        <v>350</v>
      </c>
      <c r="C186" s="285">
        <v>100</v>
      </c>
      <c r="D186" s="284" t="s">
        <v>202</v>
      </c>
      <c r="E186" s="234">
        <v>3200</v>
      </c>
      <c r="F186" s="234">
        <f t="shared" si="6"/>
        <v>320000</v>
      </c>
    </row>
    <row r="187" spans="1:6" ht="17.25" customHeight="1">
      <c r="A187" s="284"/>
      <c r="B187" s="285" t="s">
        <v>351</v>
      </c>
      <c r="C187" s="285">
        <v>1</v>
      </c>
      <c r="D187" s="284" t="s">
        <v>202</v>
      </c>
      <c r="E187" s="234">
        <v>24200</v>
      </c>
      <c r="F187" s="234">
        <f t="shared" si="6"/>
        <v>24200</v>
      </c>
    </row>
    <row r="188" spans="1:6" ht="18" customHeight="1">
      <c r="A188" s="284"/>
      <c r="B188" s="285" t="s">
        <v>352</v>
      </c>
      <c r="C188" s="285">
        <v>1</v>
      </c>
      <c r="D188" s="284" t="s">
        <v>202</v>
      </c>
      <c r="E188" s="234">
        <v>12100</v>
      </c>
      <c r="F188" s="234">
        <f t="shared" si="6"/>
        <v>12100</v>
      </c>
    </row>
    <row r="189" spans="1:6">
      <c r="A189" s="284"/>
      <c r="B189" s="285" t="s">
        <v>353</v>
      </c>
      <c r="C189" s="285">
        <v>5</v>
      </c>
      <c r="D189" s="284" t="s">
        <v>202</v>
      </c>
      <c r="E189" s="234">
        <v>36300</v>
      </c>
      <c r="F189" s="234">
        <f t="shared" si="6"/>
        <v>181500</v>
      </c>
    </row>
    <row r="190" spans="1:6" ht="15.75" customHeight="1">
      <c r="A190" s="284"/>
      <c r="B190" s="285" t="s">
        <v>354</v>
      </c>
      <c r="C190" s="285">
        <v>6</v>
      </c>
      <c r="D190" s="284" t="s">
        <v>202</v>
      </c>
      <c r="E190" s="234">
        <v>150000</v>
      </c>
      <c r="F190" s="234">
        <f t="shared" si="6"/>
        <v>900000</v>
      </c>
    </row>
    <row r="191" spans="1:6" ht="27.75" customHeight="1">
      <c r="A191" s="284"/>
      <c r="B191" s="201" t="s">
        <v>355</v>
      </c>
      <c r="C191" s="206"/>
      <c r="D191" s="181"/>
      <c r="E191" s="186"/>
      <c r="F191" s="186"/>
    </row>
    <row r="192" spans="1:6" ht="16.5" customHeight="1">
      <c r="A192" s="284"/>
      <c r="B192" s="285" t="s">
        <v>356</v>
      </c>
      <c r="C192" s="285">
        <v>7</v>
      </c>
      <c r="D192" s="284" t="s">
        <v>224</v>
      </c>
      <c r="E192" s="234">
        <v>53000</v>
      </c>
      <c r="F192" s="234">
        <f>C192*E192</f>
        <v>371000</v>
      </c>
    </row>
    <row r="193" spans="1:7" ht="18" customHeight="1">
      <c r="A193" s="284"/>
      <c r="B193" s="285" t="s">
        <v>357</v>
      </c>
      <c r="C193" s="285">
        <v>15</v>
      </c>
      <c r="D193" s="284" t="s">
        <v>224</v>
      </c>
      <c r="E193" s="234">
        <v>55000</v>
      </c>
      <c r="F193" s="234">
        <f>C193*E193</f>
        <v>825000</v>
      </c>
    </row>
    <row r="194" spans="1:7" ht="27.75" customHeight="1">
      <c r="A194" s="284"/>
      <c r="B194" s="285" t="s">
        <v>358</v>
      </c>
      <c r="C194" s="285"/>
      <c r="D194" s="284"/>
      <c r="E194" s="234"/>
      <c r="F194" s="234"/>
    </row>
    <row r="195" spans="1:7" ht="18" customHeight="1">
      <c r="A195" s="284"/>
      <c r="B195" s="285" t="s">
        <v>359</v>
      </c>
      <c r="C195" s="285">
        <v>10</v>
      </c>
      <c r="D195" s="284" t="s">
        <v>202</v>
      </c>
      <c r="E195" s="234">
        <v>289900</v>
      </c>
      <c r="F195" s="234">
        <f>C195*E195</f>
        <v>2899000</v>
      </c>
    </row>
    <row r="196" spans="1:7" ht="17.25" customHeight="1">
      <c r="A196" s="284"/>
      <c r="B196" s="285" t="s">
        <v>225</v>
      </c>
      <c r="C196" s="285">
        <v>24</v>
      </c>
      <c r="D196" s="284" t="s">
        <v>226</v>
      </c>
      <c r="E196" s="234">
        <v>125000</v>
      </c>
      <c r="F196" s="234">
        <f t="shared" ref="F196" si="7">C196*E196</f>
        <v>3000000</v>
      </c>
    </row>
    <row r="197" spans="1:7" ht="9" hidden="1" customHeight="1">
      <c r="A197" s="284"/>
      <c r="B197" s="164"/>
      <c r="C197" s="181"/>
      <c r="D197" s="181"/>
      <c r="E197" s="181"/>
      <c r="F197" s="181"/>
    </row>
    <row r="198" spans="1:7" ht="42" customHeight="1">
      <c r="A198" s="284"/>
      <c r="B198" s="214" t="s">
        <v>121</v>
      </c>
      <c r="C198" s="183"/>
      <c r="D198" s="183"/>
      <c r="E198" s="183"/>
      <c r="F198" s="185">
        <f>F199+F200+F201+F203</f>
        <v>914900</v>
      </c>
    </row>
    <row r="199" spans="1:7" ht="19.5" customHeight="1">
      <c r="A199" s="284"/>
      <c r="B199" s="285" t="s">
        <v>361</v>
      </c>
      <c r="C199" s="285"/>
      <c r="D199" s="284"/>
      <c r="E199" s="234"/>
      <c r="F199" s="234"/>
    </row>
    <row r="200" spans="1:7">
      <c r="A200" s="284"/>
      <c r="B200" s="275" t="s">
        <v>362</v>
      </c>
      <c r="C200" s="277">
        <v>683</v>
      </c>
      <c r="D200" s="284" t="s">
        <v>252</v>
      </c>
      <c r="E200" s="234">
        <v>300</v>
      </c>
      <c r="F200" s="234">
        <f>C200*E200</f>
        <v>204900</v>
      </c>
    </row>
    <row r="201" spans="1:7" ht="17.25" customHeight="1">
      <c r="A201" s="284"/>
      <c r="B201" s="275" t="s">
        <v>363</v>
      </c>
      <c r="C201" s="277">
        <v>50</v>
      </c>
      <c r="D201" s="284" t="s">
        <v>202</v>
      </c>
      <c r="E201" s="234">
        <v>10000</v>
      </c>
      <c r="F201" s="234">
        <f>C201*E201</f>
        <v>500000</v>
      </c>
    </row>
    <row r="202" spans="1:7" ht="18.75" customHeight="1">
      <c r="A202" s="284"/>
      <c r="B202" s="275" t="s">
        <v>364</v>
      </c>
      <c r="C202" s="277"/>
      <c r="D202" s="284"/>
      <c r="E202" s="234"/>
      <c r="F202" s="234"/>
    </row>
    <row r="203" spans="1:7" ht="18" customHeight="1">
      <c r="A203" s="284"/>
      <c r="B203" s="275" t="s">
        <v>365</v>
      </c>
      <c r="C203" s="286">
        <v>21</v>
      </c>
      <c r="D203" s="284" t="s">
        <v>366</v>
      </c>
      <c r="E203" s="287">
        <v>10000</v>
      </c>
      <c r="F203" s="287">
        <f>C203*E203</f>
        <v>210000</v>
      </c>
    </row>
    <row r="204" spans="1:7" ht="1.5" customHeight="1">
      <c r="A204" s="284"/>
      <c r="B204" s="188"/>
      <c r="C204" s="216"/>
      <c r="D204" s="181"/>
      <c r="E204" s="217"/>
      <c r="F204" s="217"/>
    </row>
    <row r="205" spans="1:7" ht="0.75" customHeight="1">
      <c r="A205" s="284"/>
      <c r="B205" s="181"/>
      <c r="C205" s="181"/>
      <c r="D205" s="181"/>
      <c r="E205" s="186"/>
      <c r="F205" s="163"/>
    </row>
    <row r="206" spans="1:7" ht="39" customHeight="1">
      <c r="A206" s="284"/>
      <c r="B206" s="214" t="s">
        <v>125</v>
      </c>
      <c r="C206" s="183"/>
      <c r="D206" s="183"/>
      <c r="E206" s="187"/>
      <c r="F206" s="185">
        <f>F207</f>
        <v>105878500</v>
      </c>
    </row>
    <row r="207" spans="1:7" ht="16.5" customHeight="1">
      <c r="A207" s="284"/>
      <c r="B207" s="288"/>
      <c r="C207" s="284"/>
      <c r="D207" s="284"/>
      <c r="E207" s="234"/>
      <c r="F207" s="242">
        <f>SUM(F209:F223)</f>
        <v>105878500</v>
      </c>
      <c r="G207" s="242">
        <v>105878500</v>
      </c>
    </row>
    <row r="208" spans="1:7" ht="17.25" customHeight="1">
      <c r="A208" s="284"/>
      <c r="B208" s="285" t="s">
        <v>361</v>
      </c>
      <c r="C208" s="284"/>
      <c r="D208" s="284"/>
      <c r="E208" s="234"/>
      <c r="F208" s="234"/>
    </row>
    <row r="209" spans="1:6">
      <c r="A209" s="284"/>
      <c r="B209" s="275" t="s">
        <v>348</v>
      </c>
      <c r="C209" s="284">
        <v>100</v>
      </c>
      <c r="D209" s="284" t="s">
        <v>202</v>
      </c>
      <c r="E209" s="234">
        <v>2600</v>
      </c>
      <c r="F209" s="234">
        <f t="shared" ref="F209:F216" si="8">C209*E209</f>
        <v>260000</v>
      </c>
    </row>
    <row r="210" spans="1:6">
      <c r="A210" s="284"/>
      <c r="B210" s="275" t="s">
        <v>353</v>
      </c>
      <c r="C210" s="284">
        <v>5</v>
      </c>
      <c r="D210" s="284" t="s">
        <v>202</v>
      </c>
      <c r="E210" s="234">
        <v>36300</v>
      </c>
      <c r="F210" s="234">
        <f t="shared" si="8"/>
        <v>181500</v>
      </c>
    </row>
    <row r="211" spans="1:6" ht="15" customHeight="1">
      <c r="A211" s="284"/>
      <c r="B211" s="275" t="s">
        <v>367</v>
      </c>
      <c r="C211" s="284">
        <v>100</v>
      </c>
      <c r="D211" s="284" t="s">
        <v>202</v>
      </c>
      <c r="E211" s="234">
        <v>3200</v>
      </c>
      <c r="F211" s="234">
        <f t="shared" si="8"/>
        <v>320000</v>
      </c>
    </row>
    <row r="212" spans="1:6">
      <c r="A212" s="284"/>
      <c r="B212" s="275" t="s">
        <v>343</v>
      </c>
      <c r="C212" s="284">
        <v>2</v>
      </c>
      <c r="D212" s="284" t="s">
        <v>190</v>
      </c>
      <c r="E212" s="234">
        <v>16500</v>
      </c>
      <c r="F212" s="234">
        <f t="shared" si="8"/>
        <v>33000</v>
      </c>
    </row>
    <row r="213" spans="1:6">
      <c r="A213" s="284"/>
      <c r="B213" s="275" t="s">
        <v>346</v>
      </c>
      <c r="C213" s="284">
        <v>12</v>
      </c>
      <c r="D213" s="284" t="s">
        <v>202</v>
      </c>
      <c r="E213" s="234">
        <v>3500</v>
      </c>
      <c r="F213" s="234">
        <f t="shared" si="8"/>
        <v>42000</v>
      </c>
    </row>
    <row r="214" spans="1:6">
      <c r="A214" s="284"/>
      <c r="B214" s="275" t="s">
        <v>368</v>
      </c>
      <c r="C214" s="284">
        <v>5</v>
      </c>
      <c r="D214" s="284" t="s">
        <v>190</v>
      </c>
      <c r="E214" s="234">
        <v>60400</v>
      </c>
      <c r="F214" s="234">
        <f t="shared" si="8"/>
        <v>302000</v>
      </c>
    </row>
    <row r="215" spans="1:6" ht="15" customHeight="1">
      <c r="A215" s="284"/>
      <c r="B215" s="275" t="s">
        <v>185</v>
      </c>
      <c r="C215" s="284">
        <v>14</v>
      </c>
      <c r="D215" s="284" t="s">
        <v>224</v>
      </c>
      <c r="E215" s="234">
        <v>55000</v>
      </c>
      <c r="F215" s="234">
        <f t="shared" si="8"/>
        <v>770000</v>
      </c>
    </row>
    <row r="216" spans="1:6" ht="15.75" customHeight="1">
      <c r="A216" s="284"/>
      <c r="B216" s="275" t="s">
        <v>369</v>
      </c>
      <c r="C216" s="284">
        <v>2000</v>
      </c>
      <c r="D216" s="284" t="s">
        <v>252</v>
      </c>
      <c r="E216" s="234">
        <v>300</v>
      </c>
      <c r="F216" s="234">
        <f t="shared" si="8"/>
        <v>600000</v>
      </c>
    </row>
    <row r="217" spans="1:6" ht="15.75" customHeight="1">
      <c r="A217" s="284"/>
      <c r="B217" s="275" t="s">
        <v>370</v>
      </c>
      <c r="C217" s="284"/>
      <c r="D217" s="284"/>
      <c r="E217" s="234"/>
      <c r="F217" s="234"/>
    </row>
    <row r="218" spans="1:6">
      <c r="A218" s="284"/>
      <c r="B218" s="275" t="s">
        <v>371</v>
      </c>
      <c r="C218" s="284">
        <v>180</v>
      </c>
      <c r="D218" s="284" t="s">
        <v>190</v>
      </c>
      <c r="E218" s="234">
        <v>10000</v>
      </c>
      <c r="F218" s="234">
        <f>C218*E218</f>
        <v>1800000</v>
      </c>
    </row>
    <row r="219" spans="1:6" ht="15" customHeight="1">
      <c r="A219" s="284"/>
      <c r="B219" s="275" t="s">
        <v>372</v>
      </c>
      <c r="C219" s="284">
        <v>10</v>
      </c>
      <c r="D219" s="284" t="s">
        <v>375</v>
      </c>
      <c r="E219" s="234">
        <v>450000</v>
      </c>
      <c r="F219" s="234">
        <f>C219*E219</f>
        <v>4500000</v>
      </c>
    </row>
    <row r="220" spans="1:6" ht="18.75" customHeight="1">
      <c r="A220" s="284"/>
      <c r="B220" s="275" t="s">
        <v>373</v>
      </c>
      <c r="C220" s="284">
        <v>10</v>
      </c>
      <c r="D220" s="284" t="s">
        <v>375</v>
      </c>
      <c r="E220" s="234">
        <v>400000</v>
      </c>
      <c r="F220" s="234">
        <f>C220*E220</f>
        <v>4000000</v>
      </c>
    </row>
    <row r="221" spans="1:6" ht="15" customHeight="1">
      <c r="A221" s="284"/>
      <c r="B221" s="275" t="s">
        <v>501</v>
      </c>
      <c r="C221" s="284">
        <v>20</v>
      </c>
      <c r="D221" s="284" t="s">
        <v>375</v>
      </c>
      <c r="E221" s="234">
        <v>300000</v>
      </c>
      <c r="F221" s="234">
        <f>C221*E221</f>
        <v>6000000</v>
      </c>
    </row>
    <row r="222" spans="1:6" ht="30.75" customHeight="1">
      <c r="A222" s="284"/>
      <c r="B222" s="275" t="s">
        <v>376</v>
      </c>
      <c r="C222" s="284"/>
      <c r="D222" s="284"/>
      <c r="E222" s="234"/>
      <c r="F222" s="234"/>
    </row>
    <row r="223" spans="1:6" ht="17.25" customHeight="1">
      <c r="A223" s="284"/>
      <c r="B223" s="275" t="s">
        <v>377</v>
      </c>
      <c r="C223" s="284"/>
      <c r="D223" s="284"/>
      <c r="E223" s="234"/>
      <c r="F223" s="234">
        <v>87070000</v>
      </c>
    </row>
    <row r="224" spans="1:6" ht="6" hidden="1" customHeight="1">
      <c r="A224" s="284"/>
      <c r="B224" s="275"/>
      <c r="C224" s="284"/>
      <c r="D224" s="284"/>
      <c r="E224" s="234"/>
      <c r="F224" s="234"/>
    </row>
    <row r="225" spans="1:12" ht="12" customHeight="1">
      <c r="A225" s="288"/>
      <c r="B225" s="275"/>
      <c r="C225" s="289"/>
      <c r="D225" s="284"/>
      <c r="E225" s="234"/>
      <c r="F225" s="244"/>
    </row>
    <row r="226" spans="1:12" ht="30.75" customHeight="1">
      <c r="A226" s="280">
        <v>3</v>
      </c>
      <c r="B226" s="252" t="s">
        <v>128</v>
      </c>
      <c r="C226" s="252"/>
      <c r="D226" s="251"/>
      <c r="E226" s="238"/>
      <c r="F226" s="253">
        <f>F227</f>
        <v>4017800</v>
      </c>
    </row>
    <row r="227" spans="1:12" ht="19.5" customHeight="1">
      <c r="A227" s="284" t="s">
        <v>184</v>
      </c>
      <c r="B227" s="301" t="s">
        <v>131</v>
      </c>
      <c r="C227" s="302"/>
      <c r="D227" s="303"/>
      <c r="E227" s="237"/>
      <c r="F227" s="182">
        <f>F229</f>
        <v>4017800</v>
      </c>
      <c r="L227" s="231"/>
    </row>
    <row r="228" spans="1:12" ht="28.5" customHeight="1">
      <c r="A228" s="284"/>
      <c r="B228" s="233" t="s">
        <v>502</v>
      </c>
      <c r="C228" s="219"/>
      <c r="D228" s="181"/>
      <c r="E228" s="207"/>
      <c r="F228" s="236"/>
      <c r="L228" s="232"/>
    </row>
    <row r="229" spans="1:12" ht="41.25" customHeight="1">
      <c r="A229" s="284"/>
      <c r="B229" s="222" t="s">
        <v>133</v>
      </c>
      <c r="C229" s="222"/>
      <c r="D229" s="183"/>
      <c r="E229" s="239">
        <v>2292600</v>
      </c>
      <c r="F229" s="191">
        <f>SUM(F231:F237)</f>
        <v>4017800</v>
      </c>
    </row>
    <row r="230" spans="1:12" ht="25.5" customHeight="1">
      <c r="A230" s="284"/>
      <c r="B230" s="275" t="s">
        <v>378</v>
      </c>
      <c r="C230" s="289"/>
      <c r="D230" s="284"/>
      <c r="E230" s="234"/>
      <c r="F230" s="234"/>
    </row>
    <row r="231" spans="1:12" ht="16.5" customHeight="1">
      <c r="A231" s="284"/>
      <c r="B231" s="275" t="s">
        <v>379</v>
      </c>
      <c r="C231" s="284">
        <v>2</v>
      </c>
      <c r="D231" s="284" t="s">
        <v>224</v>
      </c>
      <c r="E231" s="234">
        <v>55000</v>
      </c>
      <c r="F231" s="234">
        <f>C231*E231</f>
        <v>110000</v>
      </c>
    </row>
    <row r="232" spans="1:12" ht="17.25" customHeight="1">
      <c r="A232" s="284"/>
      <c r="B232" s="275" t="s">
        <v>380</v>
      </c>
      <c r="C232" s="284"/>
      <c r="D232" s="284"/>
      <c r="E232" s="234"/>
      <c r="F232" s="234"/>
    </row>
    <row r="233" spans="1:12">
      <c r="A233" s="284"/>
      <c r="B233" s="275" t="s">
        <v>381</v>
      </c>
      <c r="C233" s="284">
        <v>300</v>
      </c>
      <c r="D233" s="284" t="s">
        <v>252</v>
      </c>
      <c r="E233" s="234">
        <v>300</v>
      </c>
      <c r="F233" s="234">
        <f>C233*E233</f>
        <v>90000</v>
      </c>
    </row>
    <row r="234" spans="1:12" ht="19.5" customHeight="1">
      <c r="A234" s="284"/>
      <c r="B234" s="275" t="s">
        <v>382</v>
      </c>
      <c r="C234" s="284">
        <v>6</v>
      </c>
      <c r="D234" s="284" t="s">
        <v>383</v>
      </c>
      <c r="E234" s="290">
        <v>36300</v>
      </c>
      <c r="F234" s="234">
        <f>C234*E234</f>
        <v>217800</v>
      </c>
    </row>
    <row r="235" spans="1:12" ht="14.25" customHeight="1">
      <c r="A235" s="284"/>
      <c r="B235" s="291" t="s">
        <v>384</v>
      </c>
      <c r="C235" s="289"/>
      <c r="D235" s="284"/>
      <c r="E235" s="234"/>
      <c r="F235" s="234"/>
    </row>
    <row r="236" spans="1:12">
      <c r="A236" s="284"/>
      <c r="B236" s="275" t="s">
        <v>385</v>
      </c>
      <c r="C236" s="292">
        <v>120</v>
      </c>
      <c r="D236" s="284" t="s">
        <v>366</v>
      </c>
      <c r="E236" s="234">
        <v>10000</v>
      </c>
      <c r="F236" s="234">
        <f>C236*E236</f>
        <v>1200000</v>
      </c>
    </row>
    <row r="237" spans="1:12">
      <c r="A237" s="284"/>
      <c r="B237" s="275" t="s">
        <v>386</v>
      </c>
      <c r="C237" s="284">
        <v>120</v>
      </c>
      <c r="D237" s="284" t="s">
        <v>366</v>
      </c>
      <c r="E237" s="234">
        <v>20000</v>
      </c>
      <c r="F237" s="234">
        <f>C237*E237</f>
        <v>2400000</v>
      </c>
    </row>
    <row r="238" spans="1:12" ht="7.5" hidden="1" customHeight="1">
      <c r="A238" s="284"/>
      <c r="B238" s="188"/>
      <c r="C238" s="181"/>
      <c r="D238" s="181"/>
      <c r="E238" s="186"/>
      <c r="F238" s="186"/>
    </row>
    <row r="239" spans="1:12">
      <c r="A239" s="288"/>
      <c r="B239" s="188"/>
      <c r="C239" s="219"/>
      <c r="D239" s="181"/>
      <c r="E239" s="181"/>
      <c r="F239" s="163"/>
    </row>
    <row r="240" spans="1:12" ht="26.25" customHeight="1">
      <c r="A240" s="280">
        <v>4</v>
      </c>
      <c r="B240" s="252" t="s">
        <v>137</v>
      </c>
      <c r="C240" s="251"/>
      <c r="D240" s="251"/>
      <c r="E240" s="251"/>
      <c r="F240" s="253">
        <f>F241</f>
        <v>5000000</v>
      </c>
    </row>
    <row r="241" spans="1:6" ht="27.75" customHeight="1">
      <c r="A241" s="284" t="s">
        <v>184</v>
      </c>
      <c r="B241" s="263" t="s">
        <v>139</v>
      </c>
      <c r="C241" s="303"/>
      <c r="D241" s="303"/>
      <c r="E241" s="303"/>
      <c r="F241" s="182">
        <f>F242</f>
        <v>5000000</v>
      </c>
    </row>
    <row r="242" spans="1:6" ht="31.5" customHeight="1">
      <c r="A242" s="183"/>
      <c r="B242" s="214" t="s">
        <v>141</v>
      </c>
      <c r="C242" s="183"/>
      <c r="D242" s="183"/>
      <c r="E242" s="183"/>
      <c r="F242" s="187">
        <f>SUM(F243:F258)</f>
        <v>5000000</v>
      </c>
    </row>
    <row r="243" spans="1:6" ht="16.5" customHeight="1">
      <c r="A243" s="284"/>
      <c r="B243" s="293" t="s">
        <v>387</v>
      </c>
      <c r="C243" s="284"/>
      <c r="D243" s="284"/>
      <c r="E243" s="234">
        <v>400000</v>
      </c>
      <c r="F243" s="234">
        <f>E243</f>
        <v>400000</v>
      </c>
    </row>
    <row r="244" spans="1:6" ht="18" customHeight="1">
      <c r="A244" s="284"/>
      <c r="B244" s="275" t="s">
        <v>231</v>
      </c>
      <c r="C244" s="284"/>
      <c r="D244" s="284"/>
      <c r="E244" s="234">
        <v>280000</v>
      </c>
      <c r="F244" s="234">
        <f>E244</f>
        <v>280000</v>
      </c>
    </row>
    <row r="245" spans="1:6" ht="17.25" customHeight="1">
      <c r="A245" s="284"/>
      <c r="B245" s="275" t="s">
        <v>388</v>
      </c>
      <c r="C245" s="284"/>
      <c r="D245" s="284"/>
      <c r="E245" s="234">
        <v>500000</v>
      </c>
      <c r="F245" s="234">
        <f>E245</f>
        <v>500000</v>
      </c>
    </row>
    <row r="246" spans="1:6" ht="21" customHeight="1">
      <c r="A246" s="284"/>
      <c r="B246" s="275" t="s">
        <v>232</v>
      </c>
      <c r="C246" s="284"/>
      <c r="D246" s="284"/>
      <c r="E246" s="234">
        <v>450000</v>
      </c>
      <c r="F246" s="234">
        <f>E246</f>
        <v>450000</v>
      </c>
    </row>
    <row r="247" spans="1:6" ht="17.25" customHeight="1">
      <c r="A247" s="284"/>
      <c r="B247" s="275" t="s">
        <v>233</v>
      </c>
      <c r="C247" s="284"/>
      <c r="D247" s="284"/>
      <c r="E247" s="234"/>
      <c r="F247" s="234"/>
    </row>
    <row r="248" spans="1:6" ht="17.25" customHeight="1">
      <c r="A248" s="284"/>
      <c r="B248" s="275" t="s">
        <v>227</v>
      </c>
      <c r="C248" s="284">
        <v>50</v>
      </c>
      <c r="D248" s="284" t="s">
        <v>190</v>
      </c>
      <c r="E248" s="287">
        <v>30000</v>
      </c>
      <c r="F248" s="294">
        <f>C248*E248</f>
        <v>1500000</v>
      </c>
    </row>
    <row r="249" spans="1:6" ht="16.5" customHeight="1">
      <c r="A249" s="284"/>
      <c r="B249" s="293" t="s">
        <v>234</v>
      </c>
      <c r="C249" s="284"/>
      <c r="D249" s="284"/>
      <c r="E249" s="234"/>
      <c r="F249" s="234"/>
    </row>
    <row r="250" spans="1:6" ht="21" customHeight="1">
      <c r="A250" s="284"/>
      <c r="B250" s="293" t="s">
        <v>390</v>
      </c>
      <c r="C250" s="284">
        <v>20</v>
      </c>
      <c r="D250" s="284" t="s">
        <v>389</v>
      </c>
      <c r="E250" s="234">
        <v>30000</v>
      </c>
      <c r="F250" s="234">
        <f>C250*E250</f>
        <v>600000</v>
      </c>
    </row>
    <row r="251" spans="1:6" ht="15" customHeight="1">
      <c r="A251" s="284"/>
      <c r="B251" s="275" t="s">
        <v>230</v>
      </c>
      <c r="C251" s="284">
        <v>40</v>
      </c>
      <c r="D251" s="284" t="s">
        <v>236</v>
      </c>
      <c r="E251" s="234">
        <v>10000</v>
      </c>
      <c r="F251" s="234">
        <f t="shared" ref="F251" si="9">C251*E251</f>
        <v>400000</v>
      </c>
    </row>
    <row r="252" spans="1:6" ht="20.25" customHeight="1">
      <c r="A252" s="284"/>
      <c r="B252" s="275" t="s">
        <v>235</v>
      </c>
      <c r="C252" s="284"/>
      <c r="D252" s="284"/>
      <c r="E252" s="284"/>
      <c r="F252" s="284"/>
    </row>
    <row r="253" spans="1:6" ht="19.5" customHeight="1">
      <c r="A253" s="284"/>
      <c r="B253" s="293" t="s">
        <v>237</v>
      </c>
      <c r="C253" s="284"/>
      <c r="D253" s="284"/>
      <c r="E253" s="234"/>
      <c r="F253" s="234"/>
    </row>
    <row r="254" spans="1:6" ht="15.75" customHeight="1">
      <c r="A254" s="284"/>
      <c r="B254" s="275" t="s">
        <v>230</v>
      </c>
      <c r="C254" s="284"/>
      <c r="D254" s="284"/>
      <c r="E254" s="234"/>
      <c r="F254" s="234"/>
    </row>
    <row r="255" spans="1:6" ht="19.5" customHeight="1">
      <c r="A255" s="284"/>
      <c r="B255" s="275" t="s">
        <v>391</v>
      </c>
      <c r="C255" s="284">
        <v>21</v>
      </c>
      <c r="D255" s="284" t="s">
        <v>190</v>
      </c>
      <c r="E255" s="287">
        <v>30000</v>
      </c>
      <c r="F255" s="234">
        <f>C255*E255</f>
        <v>630000</v>
      </c>
    </row>
    <row r="256" spans="1:6" ht="17.25" customHeight="1">
      <c r="A256" s="284"/>
      <c r="B256" s="293" t="s">
        <v>238</v>
      </c>
      <c r="C256" s="284"/>
      <c r="D256" s="284"/>
      <c r="E256" s="234"/>
      <c r="F256" s="234"/>
    </row>
    <row r="257" spans="1:6" ht="17.25" customHeight="1">
      <c r="A257" s="284"/>
      <c r="B257" s="293" t="s">
        <v>392</v>
      </c>
      <c r="C257" s="284">
        <v>8</v>
      </c>
      <c r="D257" s="284" t="s">
        <v>190</v>
      </c>
      <c r="E257" s="234">
        <v>30000</v>
      </c>
      <c r="F257" s="234">
        <f>C257*E257</f>
        <v>240000</v>
      </c>
    </row>
    <row r="258" spans="1:6" ht="15" customHeight="1">
      <c r="A258" s="284"/>
      <c r="B258" s="275" t="s">
        <v>230</v>
      </c>
      <c r="C258" s="284"/>
      <c r="D258" s="284"/>
      <c r="E258" s="284"/>
      <c r="F258" s="284"/>
    </row>
    <row r="259" spans="1:6" ht="6" customHeight="1">
      <c r="A259" s="284"/>
      <c r="B259" s="188"/>
      <c r="C259" s="181"/>
      <c r="D259" s="181"/>
      <c r="E259" s="181"/>
      <c r="F259" s="181"/>
    </row>
    <row r="260" spans="1:6">
      <c r="A260" s="288"/>
      <c r="B260" s="181"/>
      <c r="C260" s="181"/>
      <c r="D260" s="181"/>
      <c r="E260" s="181"/>
      <c r="F260" s="163"/>
    </row>
    <row r="261" spans="1:6" ht="26.25" customHeight="1">
      <c r="A261" s="280">
        <v>5</v>
      </c>
      <c r="B261" s="247" t="s">
        <v>144</v>
      </c>
      <c r="C261" s="251"/>
      <c r="D261" s="251"/>
      <c r="E261" s="251"/>
      <c r="F261" s="253">
        <f>F262</f>
        <v>14000000</v>
      </c>
    </row>
    <row r="262" spans="1:6" ht="27" customHeight="1">
      <c r="A262" s="284"/>
      <c r="B262" s="263" t="s">
        <v>146</v>
      </c>
      <c r="C262" s="303"/>
      <c r="D262" s="303"/>
      <c r="E262" s="303"/>
      <c r="F262" s="182">
        <f>F263</f>
        <v>14000000</v>
      </c>
    </row>
    <row r="263" spans="1:6" ht="29.25" customHeight="1">
      <c r="A263" s="284"/>
      <c r="B263" s="214" t="s">
        <v>148</v>
      </c>
      <c r="C263" s="222"/>
      <c r="D263" s="183"/>
      <c r="E263" s="187"/>
      <c r="F263" s="187">
        <f>SUM(F264:F267)</f>
        <v>14000000</v>
      </c>
    </row>
    <row r="264" spans="1:6" ht="18" customHeight="1">
      <c r="A264" s="284"/>
      <c r="B264" s="275" t="s">
        <v>185</v>
      </c>
      <c r="C264" s="289"/>
      <c r="D264" s="284"/>
      <c r="E264" s="234">
        <v>200000</v>
      </c>
      <c r="F264" s="234">
        <f t="shared" ref="F264" si="10">E264</f>
        <v>200000</v>
      </c>
    </row>
    <row r="265" spans="1:6" ht="17.25" customHeight="1">
      <c r="A265" s="284"/>
      <c r="B265" s="275" t="s">
        <v>187</v>
      </c>
      <c r="C265" s="284"/>
      <c r="D265" s="284"/>
      <c r="E265" s="234">
        <v>600000</v>
      </c>
      <c r="F265" s="234">
        <f>E265</f>
        <v>600000</v>
      </c>
    </row>
    <row r="266" spans="1:6" ht="21.75" customHeight="1">
      <c r="A266" s="284"/>
      <c r="B266" s="275" t="s">
        <v>229</v>
      </c>
      <c r="C266" s="284">
        <v>80</v>
      </c>
      <c r="D266" s="284" t="s">
        <v>223</v>
      </c>
      <c r="E266" s="234">
        <v>30000</v>
      </c>
      <c r="F266" s="234">
        <f>C266*E266</f>
        <v>2400000</v>
      </c>
    </row>
    <row r="267" spans="1:6" ht="16.5" customHeight="1">
      <c r="A267" s="284"/>
      <c r="B267" s="275" t="s">
        <v>228</v>
      </c>
      <c r="C267" s="284">
        <v>36</v>
      </c>
      <c r="D267" s="284" t="s">
        <v>393</v>
      </c>
      <c r="E267" s="287">
        <v>300000</v>
      </c>
      <c r="F267" s="287">
        <f>C267*E267</f>
        <v>10800000</v>
      </c>
    </row>
    <row r="268" spans="1:6" ht="6" hidden="1" customHeight="1">
      <c r="A268" s="284"/>
      <c r="B268" s="188"/>
      <c r="C268" s="181"/>
      <c r="D268" s="181"/>
      <c r="E268" s="181"/>
      <c r="F268" s="181"/>
    </row>
    <row r="269" spans="1:6">
      <c r="A269" s="288"/>
      <c r="B269" s="181"/>
      <c r="C269" s="219"/>
      <c r="D269" s="181"/>
      <c r="E269" s="181"/>
      <c r="F269" s="163"/>
    </row>
    <row r="270" spans="1:6" ht="36.75" customHeight="1">
      <c r="A270" s="280">
        <v>6</v>
      </c>
      <c r="B270" s="252" t="s">
        <v>151</v>
      </c>
      <c r="C270" s="251"/>
      <c r="D270" s="251"/>
      <c r="E270" s="251"/>
      <c r="F270" s="253">
        <f>F271</f>
        <v>61865100</v>
      </c>
    </row>
    <row r="271" spans="1:6" ht="37.5" customHeight="1">
      <c r="A271" s="284"/>
      <c r="B271" s="263" t="s">
        <v>153</v>
      </c>
      <c r="C271" s="303"/>
      <c r="D271" s="303"/>
      <c r="E271" s="303"/>
      <c r="F271" s="235">
        <f>F272+F279+F289+F296+F307+F325+F335</f>
        <v>61865100</v>
      </c>
    </row>
    <row r="272" spans="1:6" ht="26.25" customHeight="1">
      <c r="A272" s="183"/>
      <c r="B272" s="214" t="s">
        <v>155</v>
      </c>
      <c r="C272" s="183"/>
      <c r="D272" s="183"/>
      <c r="E272" s="241" t="s">
        <v>507</v>
      </c>
      <c r="F272" s="245">
        <f>SUM(F275:F277)</f>
        <v>3655000</v>
      </c>
    </row>
    <row r="273" spans="1:6" ht="30" customHeight="1">
      <c r="A273" s="284"/>
      <c r="B273" s="263" t="s">
        <v>239</v>
      </c>
      <c r="C273" s="303"/>
      <c r="D273" s="303"/>
      <c r="E273" s="237"/>
      <c r="F273" s="237"/>
    </row>
    <row r="274" spans="1:6" ht="15.75" customHeight="1">
      <c r="A274" s="284"/>
      <c r="B274" s="275" t="s">
        <v>185</v>
      </c>
      <c r="C274" s="288"/>
      <c r="D274" s="288"/>
      <c r="E274" s="288"/>
      <c r="F274" s="288"/>
    </row>
    <row r="275" spans="1:6" ht="17.25" customHeight="1">
      <c r="A275" s="284"/>
      <c r="B275" s="275" t="s">
        <v>395</v>
      </c>
      <c r="C275" s="284">
        <v>1</v>
      </c>
      <c r="D275" s="284" t="s">
        <v>224</v>
      </c>
      <c r="E275" s="234">
        <v>55000</v>
      </c>
      <c r="F275" s="234">
        <f>C275*E275</f>
        <v>55000</v>
      </c>
    </row>
    <row r="276" spans="1:6" ht="17.25" customHeight="1">
      <c r="A276" s="284"/>
      <c r="B276" s="275" t="s">
        <v>394</v>
      </c>
      <c r="C276" s="284">
        <v>100</v>
      </c>
      <c r="D276" s="284" t="s">
        <v>190</v>
      </c>
      <c r="E276" s="234">
        <v>30000</v>
      </c>
      <c r="F276" s="234">
        <f>C276*E276</f>
        <v>3000000</v>
      </c>
    </row>
    <row r="277" spans="1:6" ht="17.25" customHeight="1">
      <c r="A277" s="284"/>
      <c r="B277" s="275" t="s">
        <v>240</v>
      </c>
      <c r="C277" s="284">
        <v>2</v>
      </c>
      <c r="D277" s="284" t="s">
        <v>366</v>
      </c>
      <c r="E277" s="234">
        <v>300000</v>
      </c>
      <c r="F277" s="234">
        <f>C277*E277</f>
        <v>600000</v>
      </c>
    </row>
    <row r="278" spans="1:6" ht="2.25" hidden="1" customHeight="1">
      <c r="A278" s="284"/>
      <c r="B278" s="188"/>
      <c r="C278" s="181"/>
      <c r="D278" s="181"/>
      <c r="E278" s="181"/>
      <c r="F278" s="163"/>
    </row>
    <row r="279" spans="1:6" ht="31.5" customHeight="1">
      <c r="A279" s="183"/>
      <c r="B279" s="214" t="s">
        <v>158</v>
      </c>
      <c r="C279" s="183"/>
      <c r="D279" s="183"/>
      <c r="E279" s="183"/>
      <c r="F279" s="187">
        <f>SUM(F281:F287)</f>
        <v>8550400</v>
      </c>
    </row>
    <row r="280" spans="1:6" ht="20.25" customHeight="1">
      <c r="A280" s="284"/>
      <c r="B280" s="188" t="s">
        <v>196</v>
      </c>
      <c r="C280" s="181"/>
      <c r="D280" s="181"/>
      <c r="E280" s="186"/>
      <c r="F280" s="186"/>
    </row>
    <row r="281" spans="1:6">
      <c r="A281" s="284"/>
      <c r="B281" s="275" t="s">
        <v>343</v>
      </c>
      <c r="C281" s="284">
        <v>1</v>
      </c>
      <c r="D281" s="284" t="s">
        <v>190</v>
      </c>
      <c r="E281" s="234">
        <v>60400</v>
      </c>
      <c r="F281" s="234">
        <f>C281*E281</f>
        <v>60400</v>
      </c>
    </row>
    <row r="282" spans="1:6" ht="18" customHeight="1">
      <c r="A282" s="284"/>
      <c r="B282" s="275" t="s">
        <v>397</v>
      </c>
      <c r="C282" s="284">
        <v>2</v>
      </c>
      <c r="D282" s="284" t="s">
        <v>282</v>
      </c>
      <c r="E282" s="234">
        <v>35000</v>
      </c>
      <c r="F282" s="234">
        <f>C282*E282</f>
        <v>70000</v>
      </c>
    </row>
    <row r="283" spans="1:6" ht="20.25" customHeight="1">
      <c r="A283" s="284"/>
      <c r="B283" s="275" t="s">
        <v>398</v>
      </c>
      <c r="C283" s="284">
        <v>200</v>
      </c>
      <c r="D283" s="284" t="s">
        <v>252</v>
      </c>
      <c r="E283" s="234">
        <v>300</v>
      </c>
      <c r="F283" s="234">
        <f>C283*E283</f>
        <v>60000</v>
      </c>
    </row>
    <row r="284" spans="1:6" ht="19.5" customHeight="1">
      <c r="A284" s="284"/>
      <c r="B284" s="275" t="s">
        <v>357</v>
      </c>
      <c r="C284" s="284">
        <v>2</v>
      </c>
      <c r="D284" s="284" t="s">
        <v>224</v>
      </c>
      <c r="E284" s="234">
        <v>55000</v>
      </c>
      <c r="F284" s="234">
        <f t="shared" ref="F284" si="11">C284*E284</f>
        <v>110000</v>
      </c>
    </row>
    <row r="285" spans="1:6" ht="18.75" customHeight="1">
      <c r="A285" s="284"/>
      <c r="B285" s="293" t="s">
        <v>384</v>
      </c>
      <c r="C285" s="284"/>
      <c r="D285" s="284"/>
      <c r="E285" s="234"/>
      <c r="F285" s="234"/>
    </row>
    <row r="286" spans="1:6">
      <c r="A286" s="284"/>
      <c r="B286" s="275" t="s">
        <v>385</v>
      </c>
      <c r="C286" s="284">
        <v>275</v>
      </c>
      <c r="D286" s="284" t="s">
        <v>366</v>
      </c>
      <c r="E286" s="234">
        <v>10000</v>
      </c>
      <c r="F286" s="234">
        <f>C286*E286</f>
        <v>2750000</v>
      </c>
    </row>
    <row r="287" spans="1:6">
      <c r="A287" s="284"/>
      <c r="B287" s="275" t="s">
        <v>386</v>
      </c>
      <c r="C287" s="284">
        <v>275</v>
      </c>
      <c r="D287" s="284" t="s">
        <v>396</v>
      </c>
      <c r="E287" s="234">
        <v>20000</v>
      </c>
      <c r="F287" s="234">
        <f>C287*E287</f>
        <v>5500000</v>
      </c>
    </row>
    <row r="288" spans="1:6" ht="7.5" hidden="1" customHeight="1">
      <c r="A288" s="284"/>
      <c r="B288" s="166"/>
      <c r="C288" s="181"/>
      <c r="D288" s="181"/>
      <c r="E288" s="181"/>
      <c r="F288" s="163"/>
    </row>
    <row r="289" spans="1:6" ht="33.75" customHeight="1">
      <c r="A289" s="183"/>
      <c r="B289" s="214" t="s">
        <v>161</v>
      </c>
      <c r="C289" s="183"/>
      <c r="D289" s="183"/>
      <c r="E289" s="183"/>
      <c r="F289" s="187">
        <f>SUM(F290:F294)</f>
        <v>5790000</v>
      </c>
    </row>
    <row r="290" spans="1:6" ht="10.5" hidden="1" customHeight="1">
      <c r="A290" s="284"/>
      <c r="B290" s="166"/>
      <c r="C290" s="219"/>
      <c r="D290" s="181"/>
      <c r="E290" s="186"/>
      <c r="F290" s="186"/>
    </row>
    <row r="291" spans="1:6" ht="18" customHeight="1">
      <c r="A291" s="284"/>
      <c r="B291" s="188" t="s">
        <v>185</v>
      </c>
      <c r="C291" s="219"/>
      <c r="D291" s="181"/>
      <c r="E291" s="186"/>
      <c r="F291" s="186"/>
    </row>
    <row r="292" spans="1:6">
      <c r="A292" s="284"/>
      <c r="B292" s="275" t="s">
        <v>249</v>
      </c>
      <c r="C292" s="284">
        <v>800</v>
      </c>
      <c r="D292" s="284" t="s">
        <v>252</v>
      </c>
      <c r="E292" s="234">
        <v>300</v>
      </c>
      <c r="F292" s="234">
        <f t="shared" ref="F292:F293" si="12">C292*E292</f>
        <v>240000</v>
      </c>
    </row>
    <row r="293" spans="1:6" ht="15" customHeight="1">
      <c r="A293" s="284"/>
      <c r="B293" s="275" t="s">
        <v>229</v>
      </c>
      <c r="C293" s="284">
        <v>185</v>
      </c>
      <c r="D293" s="284" t="s">
        <v>190</v>
      </c>
      <c r="E293" s="234">
        <v>30000</v>
      </c>
      <c r="F293" s="234">
        <f t="shared" si="12"/>
        <v>5550000</v>
      </c>
    </row>
    <row r="294" spans="1:6" ht="1.5" customHeight="1">
      <c r="A294" s="284"/>
      <c r="B294" s="188"/>
      <c r="C294" s="181"/>
      <c r="D294" s="181"/>
      <c r="E294" s="186"/>
      <c r="F294" s="186"/>
    </row>
    <row r="295" spans="1:6" ht="17.25" customHeight="1">
      <c r="A295" s="284"/>
      <c r="B295" s="188"/>
      <c r="C295" s="181"/>
      <c r="D295" s="181"/>
      <c r="E295" s="181"/>
      <c r="F295" s="163">
        <f>F296</f>
        <v>1769700</v>
      </c>
    </row>
    <row r="296" spans="1:6" ht="38.25" customHeight="1">
      <c r="A296" s="183"/>
      <c r="B296" s="214" t="s">
        <v>165</v>
      </c>
      <c r="C296" s="183"/>
      <c r="D296" s="183"/>
      <c r="E296" s="183"/>
      <c r="F296" s="187">
        <f>SUM(F297:F305)</f>
        <v>1769700</v>
      </c>
    </row>
    <row r="297" spans="1:6" ht="18.75" customHeight="1">
      <c r="A297" s="284"/>
      <c r="B297" s="188" t="s">
        <v>185</v>
      </c>
      <c r="C297" s="219"/>
      <c r="D297" s="181"/>
      <c r="E297" s="186"/>
      <c r="F297" s="186"/>
    </row>
    <row r="298" spans="1:6" ht="18.75" customHeight="1">
      <c r="A298" s="284"/>
      <c r="B298" s="275" t="s">
        <v>399</v>
      </c>
      <c r="C298" s="292">
        <v>1</v>
      </c>
      <c r="D298" s="284" t="s">
        <v>190</v>
      </c>
      <c r="E298" s="234">
        <v>108700</v>
      </c>
      <c r="F298" s="234">
        <f>C298*E298</f>
        <v>108700</v>
      </c>
    </row>
    <row r="299" spans="1:6" ht="16.5" customHeight="1">
      <c r="A299" s="284"/>
      <c r="B299" s="275" t="s">
        <v>400</v>
      </c>
      <c r="C299" s="292">
        <v>1</v>
      </c>
      <c r="D299" s="284" t="s">
        <v>403</v>
      </c>
      <c r="E299" s="234">
        <v>24200</v>
      </c>
      <c r="F299" s="234">
        <f>C299*E299</f>
        <v>24200</v>
      </c>
    </row>
    <row r="300" spans="1:6" ht="16.5" customHeight="1">
      <c r="A300" s="284"/>
      <c r="B300" s="293" t="s">
        <v>401</v>
      </c>
      <c r="C300" s="292">
        <v>1</v>
      </c>
      <c r="D300" s="284" t="s">
        <v>190</v>
      </c>
      <c r="E300" s="234">
        <v>21800</v>
      </c>
      <c r="F300" s="234">
        <f>C300*E300</f>
        <v>21800</v>
      </c>
    </row>
    <row r="301" spans="1:6">
      <c r="A301" s="284"/>
      <c r="B301" s="271" t="s">
        <v>402</v>
      </c>
      <c r="C301" s="292">
        <v>4</v>
      </c>
      <c r="D301" s="284" t="s">
        <v>282</v>
      </c>
      <c r="E301" s="234">
        <v>35000</v>
      </c>
      <c r="F301" s="234">
        <f>C301*E301</f>
        <v>140000</v>
      </c>
    </row>
    <row r="302" spans="1:6" ht="18" customHeight="1">
      <c r="A302" s="284"/>
      <c r="B302" s="275" t="s">
        <v>357</v>
      </c>
      <c r="C302" s="292">
        <v>3</v>
      </c>
      <c r="D302" s="284" t="s">
        <v>224</v>
      </c>
      <c r="E302" s="234">
        <v>55000</v>
      </c>
      <c r="F302" s="234">
        <f>C302*E302</f>
        <v>165000</v>
      </c>
    </row>
    <row r="303" spans="1:6" ht="19.5" customHeight="1">
      <c r="A303" s="284"/>
      <c r="B303" s="275" t="s">
        <v>404</v>
      </c>
      <c r="C303" s="268">
        <v>200</v>
      </c>
      <c r="D303" s="284" t="s">
        <v>252</v>
      </c>
      <c r="E303" s="234">
        <v>300</v>
      </c>
      <c r="F303" s="234">
        <f t="shared" ref="F303:F305" si="13">C303*E303</f>
        <v>60000</v>
      </c>
    </row>
    <row r="304" spans="1:6" ht="18" customHeight="1">
      <c r="A304" s="284"/>
      <c r="B304" s="275" t="s">
        <v>405</v>
      </c>
      <c r="C304" s="268">
        <v>20</v>
      </c>
      <c r="D304" s="284" t="s">
        <v>202</v>
      </c>
      <c r="E304" s="234">
        <v>10000</v>
      </c>
      <c r="F304" s="234">
        <f t="shared" si="13"/>
        <v>200000</v>
      </c>
    </row>
    <row r="305" spans="1:6" ht="15.75" customHeight="1">
      <c r="A305" s="284"/>
      <c r="B305" s="275" t="s">
        <v>229</v>
      </c>
      <c r="C305" s="268">
        <v>35</v>
      </c>
      <c r="D305" s="284" t="s">
        <v>366</v>
      </c>
      <c r="E305" s="234">
        <v>30000</v>
      </c>
      <c r="F305" s="234">
        <f t="shared" si="13"/>
        <v>1050000</v>
      </c>
    </row>
    <row r="306" spans="1:6" ht="9" hidden="1" customHeight="1">
      <c r="A306" s="284"/>
      <c r="B306" s="162"/>
      <c r="C306" s="181"/>
      <c r="D306" s="181"/>
      <c r="E306" s="181"/>
      <c r="F306" s="163"/>
    </row>
    <row r="307" spans="1:6" ht="30" customHeight="1">
      <c r="A307" s="183"/>
      <c r="B307" s="214" t="s">
        <v>168</v>
      </c>
      <c r="C307" s="183"/>
      <c r="D307" s="183"/>
      <c r="E307" s="240">
        <v>690000</v>
      </c>
      <c r="F307" s="244">
        <f>SUM(F310:F323)</f>
        <v>3184600</v>
      </c>
    </row>
    <row r="308" spans="1:6" ht="0.75" customHeight="1">
      <c r="A308" s="284"/>
      <c r="B308" s="166"/>
      <c r="C308" s="219"/>
      <c r="D308" s="181"/>
      <c r="E308" s="186"/>
      <c r="F308" s="186"/>
    </row>
    <row r="309" spans="1:6" ht="15" customHeight="1">
      <c r="A309" s="284"/>
      <c r="B309" s="188" t="s">
        <v>185</v>
      </c>
      <c r="C309" s="219"/>
      <c r="D309" s="181"/>
      <c r="E309" s="186"/>
      <c r="F309" s="186"/>
    </row>
    <row r="310" spans="1:6" ht="15" customHeight="1">
      <c r="A310" s="284"/>
      <c r="B310" s="275" t="s">
        <v>406</v>
      </c>
      <c r="C310" s="292">
        <v>1</v>
      </c>
      <c r="D310" s="284" t="s">
        <v>190</v>
      </c>
      <c r="E310" s="234">
        <v>27000</v>
      </c>
      <c r="F310" s="234">
        <f t="shared" ref="F310:F317" si="14">C310*E310</f>
        <v>27000</v>
      </c>
    </row>
    <row r="311" spans="1:6" ht="16.5" customHeight="1">
      <c r="A311" s="284"/>
      <c r="B311" s="275" t="s">
        <v>400</v>
      </c>
      <c r="C311" s="292">
        <v>12</v>
      </c>
      <c r="D311" s="284" t="s">
        <v>202</v>
      </c>
      <c r="E311" s="234">
        <v>24200</v>
      </c>
      <c r="F311" s="234">
        <f t="shared" si="14"/>
        <v>290400</v>
      </c>
    </row>
    <row r="312" spans="1:6" ht="18" customHeight="1">
      <c r="A312" s="284"/>
      <c r="B312" s="275" t="s">
        <v>367</v>
      </c>
      <c r="C312" s="292">
        <v>45</v>
      </c>
      <c r="D312" s="284" t="s">
        <v>202</v>
      </c>
      <c r="E312" s="234">
        <v>3200</v>
      </c>
      <c r="F312" s="234">
        <f t="shared" si="14"/>
        <v>144000</v>
      </c>
    </row>
    <row r="313" spans="1:6" ht="16.5" customHeight="1">
      <c r="A313" s="284"/>
      <c r="B313" s="275" t="s">
        <v>407</v>
      </c>
      <c r="C313" s="292">
        <v>2</v>
      </c>
      <c r="D313" s="284" t="s">
        <v>202</v>
      </c>
      <c r="E313" s="234">
        <v>19000</v>
      </c>
      <c r="F313" s="234">
        <f t="shared" si="14"/>
        <v>38000</v>
      </c>
    </row>
    <row r="314" spans="1:6" ht="15.75" customHeight="1">
      <c r="A314" s="284"/>
      <c r="B314" s="275" t="s">
        <v>408</v>
      </c>
      <c r="C314" s="292">
        <v>2</v>
      </c>
      <c r="D314" s="284" t="s">
        <v>403</v>
      </c>
      <c r="E314" s="234">
        <v>54000</v>
      </c>
      <c r="F314" s="234">
        <f t="shared" si="14"/>
        <v>108000</v>
      </c>
    </row>
    <row r="315" spans="1:6">
      <c r="A315" s="284"/>
      <c r="B315" s="275" t="s">
        <v>409</v>
      </c>
      <c r="C315" s="292">
        <v>2</v>
      </c>
      <c r="D315" s="284" t="s">
        <v>202</v>
      </c>
      <c r="E315" s="234">
        <v>24200</v>
      </c>
      <c r="F315" s="234">
        <f t="shared" si="14"/>
        <v>48400</v>
      </c>
    </row>
    <row r="316" spans="1:6">
      <c r="A316" s="284"/>
      <c r="B316" s="275" t="s">
        <v>353</v>
      </c>
      <c r="C316" s="292">
        <v>3</v>
      </c>
      <c r="D316" s="284" t="s">
        <v>202</v>
      </c>
      <c r="E316" s="234">
        <v>36300</v>
      </c>
      <c r="F316" s="234">
        <f t="shared" si="14"/>
        <v>108900</v>
      </c>
    </row>
    <row r="317" spans="1:6" ht="18" customHeight="1">
      <c r="A317" s="284"/>
      <c r="B317" s="275" t="s">
        <v>410</v>
      </c>
      <c r="C317" s="292">
        <v>3</v>
      </c>
      <c r="D317" s="284" t="s">
        <v>202</v>
      </c>
      <c r="E317" s="234">
        <v>35000</v>
      </c>
      <c r="F317" s="234">
        <f t="shared" si="14"/>
        <v>105000</v>
      </c>
    </row>
    <row r="318" spans="1:6" ht="17.25" customHeight="1">
      <c r="A318" s="284"/>
      <c r="B318" s="275" t="s">
        <v>411</v>
      </c>
      <c r="C318" s="292"/>
      <c r="D318" s="284"/>
      <c r="E318" s="234"/>
      <c r="F318" s="234"/>
    </row>
    <row r="319" spans="1:6" ht="15.75" customHeight="1">
      <c r="A319" s="284"/>
      <c r="B319" s="275" t="s">
        <v>357</v>
      </c>
      <c r="C319" s="292">
        <v>15</v>
      </c>
      <c r="D319" s="284" t="s">
        <v>224</v>
      </c>
      <c r="E319" s="234">
        <v>55000</v>
      </c>
      <c r="F319" s="234">
        <f>C319*E319</f>
        <v>825000</v>
      </c>
    </row>
    <row r="320" spans="1:6" ht="18.75" customHeight="1">
      <c r="A320" s="284"/>
      <c r="B320" s="275" t="s">
        <v>412</v>
      </c>
      <c r="C320" s="292"/>
      <c r="D320" s="284"/>
      <c r="E320" s="234"/>
      <c r="F320" s="234"/>
    </row>
    <row r="321" spans="1:6" ht="19.5" customHeight="1">
      <c r="A321" s="284"/>
      <c r="B321" s="275" t="s">
        <v>413</v>
      </c>
      <c r="C321" s="292">
        <v>1</v>
      </c>
      <c r="D321" s="284" t="s">
        <v>202</v>
      </c>
      <c r="E321" s="234">
        <v>289900</v>
      </c>
      <c r="F321" s="234">
        <f>C321*E321</f>
        <v>289900</v>
      </c>
    </row>
    <row r="322" spans="1:6" ht="15.75" customHeight="1">
      <c r="A322" s="284"/>
      <c r="B322" s="275" t="s">
        <v>414</v>
      </c>
      <c r="C322" s="292">
        <v>40</v>
      </c>
      <c r="D322" s="284" t="s">
        <v>223</v>
      </c>
      <c r="E322" s="234">
        <v>30000</v>
      </c>
      <c r="F322" s="234">
        <f>C322*E322</f>
        <v>1200000</v>
      </c>
    </row>
    <row r="323" spans="1:6" ht="0.75" hidden="1" customHeight="1">
      <c r="A323" s="284"/>
      <c r="B323" s="188"/>
      <c r="C323" s="229"/>
      <c r="D323" s="181"/>
      <c r="E323" s="186"/>
      <c r="F323" s="186"/>
    </row>
    <row r="324" spans="1:6" ht="6" hidden="1" customHeight="1">
      <c r="A324" s="284"/>
      <c r="B324" s="188"/>
      <c r="C324" s="161"/>
      <c r="D324" s="181"/>
      <c r="E324" s="181"/>
      <c r="F324" s="163"/>
    </row>
    <row r="325" spans="1:6" ht="30.75" customHeight="1">
      <c r="A325" s="284"/>
      <c r="B325" s="214" t="s">
        <v>171</v>
      </c>
      <c r="C325" s="168"/>
      <c r="D325" s="183"/>
      <c r="E325" s="183"/>
      <c r="F325" s="187">
        <f>SUM(F327:F333)</f>
        <v>3580400</v>
      </c>
    </row>
    <row r="326" spans="1:6" ht="9" hidden="1" customHeight="1">
      <c r="A326" s="284"/>
      <c r="B326" s="166"/>
      <c r="C326" s="229"/>
      <c r="D326" s="181"/>
      <c r="E326" s="186"/>
      <c r="F326" s="186"/>
    </row>
    <row r="327" spans="1:6" ht="15.75" customHeight="1">
      <c r="A327" s="284"/>
      <c r="B327" s="188" t="s">
        <v>185</v>
      </c>
      <c r="C327" s="229"/>
      <c r="D327" s="181"/>
      <c r="E327" s="186"/>
      <c r="F327" s="186"/>
    </row>
    <row r="328" spans="1:6">
      <c r="A328" s="284"/>
      <c r="B328" s="275" t="s">
        <v>343</v>
      </c>
      <c r="C328" s="292">
        <v>1</v>
      </c>
      <c r="D328" s="284" t="s">
        <v>190</v>
      </c>
      <c r="E328" s="234">
        <v>60400</v>
      </c>
      <c r="F328" s="234">
        <f>C328*E328</f>
        <v>60400</v>
      </c>
    </row>
    <row r="329" spans="1:6" ht="15" customHeight="1">
      <c r="A329" s="284"/>
      <c r="B329" s="275" t="s">
        <v>410</v>
      </c>
      <c r="C329" s="292">
        <v>3</v>
      </c>
      <c r="D329" s="284" t="s">
        <v>202</v>
      </c>
      <c r="E329" s="234">
        <v>35000</v>
      </c>
      <c r="F329" s="234">
        <f>C329*E329</f>
        <v>105000</v>
      </c>
    </row>
    <row r="330" spans="1:6" ht="17.25" customHeight="1">
      <c r="A330" s="284"/>
      <c r="B330" s="275" t="s">
        <v>415</v>
      </c>
      <c r="C330" s="292"/>
      <c r="D330" s="284"/>
      <c r="E330" s="234"/>
      <c r="F330" s="234"/>
    </row>
    <row r="331" spans="1:6" ht="15.75" customHeight="1">
      <c r="A331" s="284"/>
      <c r="B331" s="275" t="s">
        <v>357</v>
      </c>
      <c r="C331" s="292">
        <v>3</v>
      </c>
      <c r="D331" s="284" t="s">
        <v>224</v>
      </c>
      <c r="E331" s="234">
        <v>55000</v>
      </c>
      <c r="F331" s="234">
        <f>C331*E331</f>
        <v>165000</v>
      </c>
    </row>
    <row r="332" spans="1:6" ht="15.75" customHeight="1">
      <c r="A332" s="284"/>
      <c r="B332" s="275" t="s">
        <v>416</v>
      </c>
      <c r="C332" s="292">
        <v>5</v>
      </c>
      <c r="D332" s="284" t="s">
        <v>383</v>
      </c>
      <c r="E332" s="234">
        <v>50000</v>
      </c>
      <c r="F332" s="234">
        <f>C332*E332</f>
        <v>250000</v>
      </c>
    </row>
    <row r="333" spans="1:6" ht="15.75" customHeight="1">
      <c r="A333" s="284"/>
      <c r="B333" s="275" t="s">
        <v>414</v>
      </c>
      <c r="C333" s="292">
        <v>100</v>
      </c>
      <c r="D333" s="284" t="s">
        <v>223</v>
      </c>
      <c r="E333" s="234">
        <v>30000</v>
      </c>
      <c r="F333" s="234">
        <f>C333*E333</f>
        <v>3000000</v>
      </c>
    </row>
    <row r="334" spans="1:6" ht="0.75" customHeight="1">
      <c r="A334" s="284"/>
      <c r="B334" s="162"/>
      <c r="C334" s="181"/>
      <c r="D334" s="181"/>
      <c r="E334" s="181"/>
      <c r="F334" s="163"/>
    </row>
    <row r="335" spans="1:6" ht="30.75" customHeight="1">
      <c r="A335" s="284"/>
      <c r="B335" s="214" t="s">
        <v>175</v>
      </c>
      <c r="C335" s="183"/>
      <c r="D335" s="183"/>
      <c r="E335" s="240">
        <v>12300000</v>
      </c>
      <c r="F335" s="244">
        <f>F336</f>
        <v>35335000</v>
      </c>
    </row>
    <row r="336" spans="1:6" ht="15" customHeight="1">
      <c r="A336" s="284"/>
      <c r="B336" s="166"/>
      <c r="C336" s="219"/>
      <c r="D336" s="181"/>
      <c r="E336" s="186"/>
      <c r="F336" s="186">
        <f>F337+F343</f>
        <v>35335000</v>
      </c>
    </row>
    <row r="337" spans="1:6" ht="15" customHeight="1">
      <c r="A337" s="284"/>
      <c r="B337" s="295" t="s">
        <v>185</v>
      </c>
      <c r="C337" s="296"/>
      <c r="D337" s="212"/>
      <c r="E337" s="207"/>
      <c r="F337" s="202">
        <f>F338+F340+F342</f>
        <v>475000</v>
      </c>
    </row>
    <row r="338" spans="1:6" ht="14.25" customHeight="1">
      <c r="A338" s="284"/>
      <c r="B338" s="275" t="s">
        <v>417</v>
      </c>
      <c r="C338" s="284">
        <v>4</v>
      </c>
      <c r="D338" s="284" t="s">
        <v>202</v>
      </c>
      <c r="E338" s="234">
        <v>35000</v>
      </c>
      <c r="F338" s="234">
        <f t="shared" ref="F338:F340" si="15">C338*E338</f>
        <v>140000</v>
      </c>
    </row>
    <row r="339" spans="1:6" ht="15" customHeight="1">
      <c r="A339" s="284"/>
      <c r="B339" s="275" t="s">
        <v>411</v>
      </c>
      <c r="C339" s="284"/>
      <c r="D339" s="284"/>
      <c r="E339" s="234"/>
      <c r="F339" s="234"/>
    </row>
    <row r="340" spans="1:6" ht="15" customHeight="1">
      <c r="A340" s="284"/>
      <c r="B340" s="275" t="s">
        <v>357</v>
      </c>
      <c r="C340" s="284">
        <v>5</v>
      </c>
      <c r="D340" s="284" t="s">
        <v>224</v>
      </c>
      <c r="E340" s="234">
        <v>55000</v>
      </c>
      <c r="F340" s="234">
        <f t="shared" si="15"/>
        <v>275000</v>
      </c>
    </row>
    <row r="341" spans="1:6" ht="15" customHeight="1">
      <c r="A341" s="284"/>
      <c r="B341" s="275" t="s">
        <v>187</v>
      </c>
      <c r="C341" s="284"/>
      <c r="D341" s="284"/>
      <c r="E341" s="234"/>
      <c r="F341" s="234"/>
    </row>
    <row r="342" spans="1:6" ht="12.75" customHeight="1">
      <c r="A342" s="284"/>
      <c r="B342" s="275" t="s">
        <v>381</v>
      </c>
      <c r="C342" s="284">
        <v>200</v>
      </c>
      <c r="D342" s="284" t="s">
        <v>252</v>
      </c>
      <c r="E342" s="234">
        <v>300</v>
      </c>
      <c r="F342" s="234">
        <f>C342*E342</f>
        <v>60000</v>
      </c>
    </row>
    <row r="343" spans="1:6" ht="14.25" customHeight="1">
      <c r="A343" s="284"/>
      <c r="B343" s="293" t="s">
        <v>370</v>
      </c>
      <c r="C343" s="284"/>
      <c r="D343" s="284"/>
      <c r="E343" s="234"/>
      <c r="F343" s="234">
        <f>SUM(F345:F358)</f>
        <v>34860000</v>
      </c>
    </row>
    <row r="344" spans="1:6" ht="15" customHeight="1">
      <c r="A344" s="284"/>
      <c r="B344" s="293" t="s">
        <v>503</v>
      </c>
      <c r="C344" s="284"/>
      <c r="D344" s="284"/>
      <c r="E344" s="234"/>
      <c r="F344" s="234"/>
    </row>
    <row r="345" spans="1:6" ht="12" customHeight="1">
      <c r="A345" s="284"/>
      <c r="B345" s="293" t="s">
        <v>414</v>
      </c>
      <c r="C345" s="284">
        <v>500</v>
      </c>
      <c r="D345" s="284" t="s">
        <v>223</v>
      </c>
      <c r="E345" s="234">
        <v>30000</v>
      </c>
      <c r="F345" s="234">
        <f>C345*E345</f>
        <v>15000000</v>
      </c>
    </row>
    <row r="346" spans="1:6" ht="14.25" customHeight="1">
      <c r="A346" s="284"/>
      <c r="B346" s="275" t="s">
        <v>418</v>
      </c>
      <c r="C346" s="284"/>
      <c r="D346" s="284"/>
      <c r="E346" s="234"/>
      <c r="F346" s="234"/>
    </row>
    <row r="347" spans="1:6" ht="16.5" customHeight="1">
      <c r="A347" s="284"/>
      <c r="B347" s="275" t="s">
        <v>504</v>
      </c>
      <c r="C347" s="284">
        <v>142</v>
      </c>
      <c r="D347" s="284" t="s">
        <v>223</v>
      </c>
      <c r="E347" s="234">
        <v>30000</v>
      </c>
      <c r="F347" s="234">
        <f>C347*E347</f>
        <v>4260000</v>
      </c>
    </row>
    <row r="348" spans="1:6" ht="14.25" customHeight="1">
      <c r="A348" s="284"/>
      <c r="B348" s="275" t="s">
        <v>414</v>
      </c>
      <c r="C348" s="284">
        <v>200</v>
      </c>
      <c r="D348" s="284" t="s">
        <v>223</v>
      </c>
      <c r="E348" s="234">
        <v>30000</v>
      </c>
      <c r="F348" s="234">
        <f>C348*E348</f>
        <v>6000000</v>
      </c>
    </row>
    <row r="349" spans="1:6" ht="15.75" customHeight="1">
      <c r="A349" s="284"/>
      <c r="B349" s="275" t="s">
        <v>505</v>
      </c>
      <c r="C349" s="284"/>
      <c r="D349" s="284"/>
      <c r="E349" s="234"/>
      <c r="F349" s="234"/>
    </row>
    <row r="350" spans="1:6" ht="17.25" customHeight="1">
      <c r="A350" s="284"/>
      <c r="B350" s="275" t="s">
        <v>414</v>
      </c>
      <c r="C350" s="284">
        <v>40</v>
      </c>
      <c r="D350" s="284" t="s">
        <v>223</v>
      </c>
      <c r="E350" s="234">
        <v>30000</v>
      </c>
      <c r="F350" s="234">
        <f>C350*E350</f>
        <v>1200000</v>
      </c>
    </row>
    <row r="351" spans="1:6" ht="19.5" customHeight="1">
      <c r="A351" s="284"/>
      <c r="B351" s="275" t="s">
        <v>421</v>
      </c>
      <c r="C351" s="284"/>
      <c r="D351" s="284"/>
      <c r="E351" s="234"/>
      <c r="F351" s="234"/>
    </row>
    <row r="352" spans="1:6" ht="16.5" customHeight="1">
      <c r="A352" s="284"/>
      <c r="B352" s="275" t="s">
        <v>414</v>
      </c>
      <c r="C352" s="284">
        <v>40</v>
      </c>
      <c r="D352" s="284" t="s">
        <v>223</v>
      </c>
      <c r="E352" s="234">
        <v>30000</v>
      </c>
      <c r="F352" s="234">
        <f>C352*E352</f>
        <v>1200000</v>
      </c>
    </row>
    <row r="353" spans="1:6" ht="17.25" customHeight="1">
      <c r="A353" s="284"/>
      <c r="B353" s="275" t="s">
        <v>422</v>
      </c>
      <c r="C353" s="284"/>
      <c r="D353" s="284"/>
      <c r="E353" s="234"/>
      <c r="F353" s="234"/>
    </row>
    <row r="354" spans="1:6" ht="16.5" customHeight="1">
      <c r="A354" s="284"/>
      <c r="B354" s="275" t="s">
        <v>414</v>
      </c>
      <c r="C354" s="284">
        <v>100</v>
      </c>
      <c r="D354" s="284" t="s">
        <v>223</v>
      </c>
      <c r="E354" s="234">
        <v>30000</v>
      </c>
      <c r="F354" s="234">
        <f>C354*E354</f>
        <v>3000000</v>
      </c>
    </row>
    <row r="355" spans="1:6" ht="27.75" customHeight="1">
      <c r="A355" s="284"/>
      <c r="B355" s="275" t="s">
        <v>423</v>
      </c>
      <c r="C355" s="284"/>
      <c r="D355" s="284"/>
      <c r="E355" s="234"/>
      <c r="F355" s="234"/>
    </row>
    <row r="356" spans="1:6" ht="16.5" customHeight="1">
      <c r="A356" s="284"/>
      <c r="B356" s="275" t="s">
        <v>414</v>
      </c>
      <c r="C356" s="284">
        <v>80</v>
      </c>
      <c r="D356" s="284" t="s">
        <v>396</v>
      </c>
      <c r="E356" s="234">
        <v>30000</v>
      </c>
      <c r="F356" s="234">
        <f>C356*E356</f>
        <v>2400000</v>
      </c>
    </row>
    <row r="357" spans="1:6" ht="21" customHeight="1">
      <c r="A357" s="284"/>
      <c r="B357" s="275" t="s">
        <v>424</v>
      </c>
      <c r="C357" s="284"/>
      <c r="D357" s="284"/>
      <c r="E357" s="234"/>
      <c r="F357" s="234"/>
    </row>
    <row r="358" spans="1:6">
      <c r="A358" s="284"/>
      <c r="B358" s="271" t="s">
        <v>414</v>
      </c>
      <c r="C358" s="284">
        <v>60</v>
      </c>
      <c r="D358" s="284" t="s">
        <v>223</v>
      </c>
      <c r="E358" s="234">
        <v>30000</v>
      </c>
      <c r="F358" s="234">
        <f>C358*E358</f>
        <v>1800000</v>
      </c>
    </row>
    <row r="359" spans="1:6">
      <c r="A359" s="181"/>
      <c r="B359" s="164"/>
      <c r="C359" s="181"/>
      <c r="D359" s="181"/>
      <c r="E359" s="186"/>
      <c r="F359" s="186"/>
    </row>
    <row r="360" spans="1:6">
      <c r="A360" s="60"/>
      <c r="B360" s="68"/>
      <c r="C360" s="60"/>
      <c r="D360" s="60"/>
      <c r="E360" s="84"/>
      <c r="F360" s="84"/>
    </row>
  </sheetData>
  <mergeCells count="1">
    <mergeCell ref="A1:F1"/>
  </mergeCells>
  <pageMargins left="0.9055118110236221" right="0.70866141732283472" top="0.74803149606299213" bottom="0.74803149606299213" header="0.31496062992125984" footer="0.31496062992125984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8"/>
  <sheetViews>
    <sheetView workbookViewId="0">
      <selection activeCell="B178" sqref="B178:F203"/>
    </sheetView>
  </sheetViews>
  <sheetFormatPr defaultRowHeight="15"/>
  <cols>
    <col min="1" max="1" width="4.5703125" customWidth="1"/>
    <col min="2" max="2" width="43.85546875" customWidth="1"/>
    <col min="5" max="5" width="13.42578125" customWidth="1"/>
    <col min="6" max="6" width="14.28515625" customWidth="1"/>
  </cols>
  <sheetData>
    <row r="1" spans="1:6">
      <c r="A1" s="324" t="s">
        <v>506</v>
      </c>
      <c r="B1" s="324"/>
      <c r="C1" s="324"/>
      <c r="D1" s="324"/>
      <c r="E1" s="324"/>
      <c r="F1" s="324"/>
    </row>
    <row r="2" spans="1:6">
      <c r="A2" s="158"/>
      <c r="B2" s="158"/>
      <c r="C2" s="158"/>
      <c r="D2" s="158"/>
      <c r="E2" s="158"/>
      <c r="F2" s="158"/>
    </row>
    <row r="3" spans="1:6" ht="22.5">
      <c r="A3" s="159" t="s">
        <v>178</v>
      </c>
      <c r="B3" s="159" t="s">
        <v>179</v>
      </c>
      <c r="C3" s="159" t="s">
        <v>180</v>
      </c>
      <c r="D3" s="159" t="s">
        <v>181</v>
      </c>
      <c r="E3" s="160" t="s">
        <v>182</v>
      </c>
      <c r="F3" s="159" t="s">
        <v>183</v>
      </c>
    </row>
    <row r="4" spans="1:6" ht="18.75" customHeight="1">
      <c r="A4" s="161"/>
      <c r="B4" s="162" t="s">
        <v>35</v>
      </c>
      <c r="C4" s="161"/>
      <c r="D4" s="161"/>
      <c r="E4" s="161"/>
      <c r="F4" s="163">
        <f>F5</f>
        <v>2228426350</v>
      </c>
    </row>
    <row r="5" spans="1:6" ht="29.25" customHeight="1">
      <c r="A5" s="161">
        <v>1</v>
      </c>
      <c r="B5" s="162" t="s">
        <v>37</v>
      </c>
      <c r="C5" s="164"/>
      <c r="D5" s="164"/>
      <c r="E5" s="164"/>
      <c r="F5" s="165">
        <f>F6+F21+F52+F97+F122+F141+F162+F226+F239+F260+F269</f>
        <v>2228426350</v>
      </c>
    </row>
    <row r="6" spans="1:6" ht="26.25" customHeight="1">
      <c r="A6" s="161" t="s">
        <v>184</v>
      </c>
      <c r="B6" s="166" t="s">
        <v>40</v>
      </c>
      <c r="C6" s="164"/>
      <c r="D6" s="164"/>
      <c r="E6" s="164"/>
      <c r="F6" s="167">
        <f>F7+F14</f>
        <v>3416400</v>
      </c>
    </row>
    <row r="7" spans="1:6" ht="27.75" customHeight="1">
      <c r="A7" s="168"/>
      <c r="B7" s="169" t="s">
        <v>42</v>
      </c>
      <c r="C7" s="170"/>
      <c r="D7" s="170"/>
      <c r="E7" s="170"/>
      <c r="F7" s="171">
        <f>F8+F11</f>
        <v>1840800</v>
      </c>
    </row>
    <row r="8" spans="1:6" ht="16.5" customHeight="1">
      <c r="A8" s="172"/>
      <c r="B8" s="173" t="s">
        <v>185</v>
      </c>
      <c r="C8" s="174"/>
      <c r="D8" s="174"/>
      <c r="E8" s="174"/>
      <c r="F8" s="174">
        <f>SUM(F9:F10)</f>
        <v>880800</v>
      </c>
    </row>
    <row r="9" spans="1:6" ht="15.75" customHeight="1">
      <c r="A9" s="161"/>
      <c r="B9" s="175" t="s">
        <v>248</v>
      </c>
      <c r="C9" s="164">
        <v>16</v>
      </c>
      <c r="D9" s="176" t="s">
        <v>251</v>
      </c>
      <c r="E9" s="176">
        <v>36300</v>
      </c>
      <c r="F9" s="176">
        <f>C9*E9</f>
        <v>580800</v>
      </c>
    </row>
    <row r="10" spans="1:6">
      <c r="A10" s="161"/>
      <c r="B10" s="175" t="s">
        <v>249</v>
      </c>
      <c r="C10" s="164">
        <v>1000</v>
      </c>
      <c r="D10" s="176" t="s">
        <v>252</v>
      </c>
      <c r="E10" s="176">
        <v>300</v>
      </c>
      <c r="F10" s="176">
        <f>SUM(C10*E10)</f>
        <v>300000</v>
      </c>
    </row>
    <row r="11" spans="1:6" ht="16.5" customHeight="1">
      <c r="A11" s="161"/>
      <c r="B11" s="175" t="s">
        <v>188</v>
      </c>
      <c r="C11" s="176"/>
      <c r="D11" s="176"/>
      <c r="E11" s="176"/>
      <c r="F11" s="176">
        <f>SUM(F12:F13)</f>
        <v>960000</v>
      </c>
    </row>
    <row r="12" spans="1:6">
      <c r="A12" s="161"/>
      <c r="B12" s="175" t="s">
        <v>189</v>
      </c>
      <c r="C12" s="176">
        <v>32</v>
      </c>
      <c r="D12" s="176" t="s">
        <v>190</v>
      </c>
      <c r="E12" s="176">
        <v>10000</v>
      </c>
      <c r="F12" s="176">
        <f>C12*E12</f>
        <v>320000</v>
      </c>
    </row>
    <row r="13" spans="1:6">
      <c r="A13" s="161"/>
      <c r="B13" s="175" t="s">
        <v>191</v>
      </c>
      <c r="C13" s="176">
        <v>32</v>
      </c>
      <c r="D13" s="176" t="s">
        <v>190</v>
      </c>
      <c r="E13" s="176">
        <v>20000</v>
      </c>
      <c r="F13" s="176">
        <f>C13*E13</f>
        <v>640000</v>
      </c>
    </row>
    <row r="14" spans="1:6" ht="27" customHeight="1">
      <c r="A14" s="168"/>
      <c r="B14" s="169" t="s">
        <v>46</v>
      </c>
      <c r="C14" s="170"/>
      <c r="D14" s="170"/>
      <c r="E14" s="170"/>
      <c r="F14" s="171">
        <f>F15+F18</f>
        <v>1575600</v>
      </c>
    </row>
    <row r="15" spans="1:6" ht="17.25" customHeight="1">
      <c r="A15" s="161"/>
      <c r="B15" s="175" t="s">
        <v>185</v>
      </c>
      <c r="C15" s="164"/>
      <c r="D15" s="176"/>
      <c r="E15" s="176"/>
      <c r="F15" s="176">
        <f>SUM(F16+F17)</f>
        <v>615600</v>
      </c>
    </row>
    <row r="16" spans="1:6" ht="16.5" customHeight="1">
      <c r="A16" s="161"/>
      <c r="B16" s="175" t="s">
        <v>250</v>
      </c>
      <c r="C16" s="164">
        <v>12</v>
      </c>
      <c r="D16" s="176" t="s">
        <v>251</v>
      </c>
      <c r="E16" s="176">
        <v>36300</v>
      </c>
      <c r="F16" s="176">
        <f>C16*E16</f>
        <v>435600</v>
      </c>
    </row>
    <row r="17" spans="1:6">
      <c r="A17" s="161"/>
      <c r="B17" s="175" t="s">
        <v>249</v>
      </c>
      <c r="C17" s="164">
        <v>600</v>
      </c>
      <c r="D17" s="176" t="s">
        <v>252</v>
      </c>
      <c r="E17" s="176">
        <v>300</v>
      </c>
      <c r="F17" s="176">
        <f>C17*E17</f>
        <v>180000</v>
      </c>
    </row>
    <row r="18" spans="1:6" ht="17.25" customHeight="1">
      <c r="A18" s="161"/>
      <c r="B18" s="175" t="s">
        <v>188</v>
      </c>
      <c r="C18" s="176"/>
      <c r="D18" s="176"/>
      <c r="E18" s="176"/>
      <c r="F18" s="176">
        <f>F19+F20</f>
        <v>960000</v>
      </c>
    </row>
    <row r="19" spans="1:6">
      <c r="A19" s="161"/>
      <c r="B19" s="175" t="s">
        <v>189</v>
      </c>
      <c r="C19" s="176">
        <v>32</v>
      </c>
      <c r="D19" s="176" t="s">
        <v>190</v>
      </c>
      <c r="E19" s="176">
        <v>10000</v>
      </c>
      <c r="F19" s="176">
        <f>C19*E19</f>
        <v>320000</v>
      </c>
    </row>
    <row r="20" spans="1:6">
      <c r="A20" s="161"/>
      <c r="B20" s="175" t="s">
        <v>191</v>
      </c>
      <c r="C20" s="176">
        <v>32</v>
      </c>
      <c r="D20" s="176" t="s">
        <v>190</v>
      </c>
      <c r="E20" s="176">
        <v>20000</v>
      </c>
      <c r="F20" s="176">
        <f>C20*E20</f>
        <v>640000</v>
      </c>
    </row>
    <row r="21" spans="1:6" ht="21" customHeight="1">
      <c r="A21" s="164" t="s">
        <v>192</v>
      </c>
      <c r="B21" s="177" t="s">
        <v>193</v>
      </c>
      <c r="C21" s="176"/>
      <c r="D21" s="176"/>
      <c r="E21" s="176"/>
      <c r="F21" s="167">
        <f>F22+F35+F45</f>
        <v>1603124194</v>
      </c>
    </row>
    <row r="22" spans="1:6" ht="22.5" customHeight="1">
      <c r="A22" s="178"/>
      <c r="B22" s="169" t="s">
        <v>51</v>
      </c>
      <c r="C22" s="170"/>
      <c r="D22" s="170"/>
      <c r="E22" s="170"/>
      <c r="F22" s="171">
        <f>F23</f>
        <v>1559371294</v>
      </c>
    </row>
    <row r="23" spans="1:6" ht="19.5" customHeight="1">
      <c r="A23" s="164"/>
      <c r="B23" s="175" t="s">
        <v>194</v>
      </c>
      <c r="C23" s="176"/>
      <c r="D23" s="176"/>
      <c r="E23" s="59">
        <v>1559371294</v>
      </c>
      <c r="F23" s="176">
        <f>SUM(F24:F34)</f>
        <v>1559371294</v>
      </c>
    </row>
    <row r="24" spans="1:6" ht="15" customHeight="1">
      <c r="A24" s="164"/>
      <c r="B24" s="175" t="s">
        <v>479</v>
      </c>
      <c r="C24" s="176">
        <v>1</v>
      </c>
      <c r="D24" s="176" t="s">
        <v>480</v>
      </c>
      <c r="E24" s="59">
        <v>787856504</v>
      </c>
      <c r="F24" s="176">
        <f>C24*E24</f>
        <v>787856504</v>
      </c>
    </row>
    <row r="25" spans="1:6" ht="15.75" customHeight="1">
      <c r="A25" s="164"/>
      <c r="B25" s="175" t="s">
        <v>481</v>
      </c>
      <c r="C25" s="176">
        <v>1</v>
      </c>
      <c r="D25" s="176" t="s">
        <v>480</v>
      </c>
      <c r="E25" s="59">
        <v>57244264</v>
      </c>
      <c r="F25" s="176">
        <f t="shared" ref="F25:F29" si="0">C25*E25</f>
        <v>57244264</v>
      </c>
    </row>
    <row r="26" spans="1:6" ht="15.75" customHeight="1">
      <c r="A26" s="164"/>
      <c r="B26" s="175" t="s">
        <v>483</v>
      </c>
      <c r="C26" s="176">
        <v>1</v>
      </c>
      <c r="D26" s="176" t="s">
        <v>480</v>
      </c>
      <c r="E26" s="59">
        <v>75320000</v>
      </c>
      <c r="F26" s="176">
        <f t="shared" si="0"/>
        <v>75320000</v>
      </c>
    </row>
    <row r="27" spans="1:6" ht="17.25" customHeight="1">
      <c r="A27" s="164"/>
      <c r="B27" s="175" t="s">
        <v>482</v>
      </c>
      <c r="C27" s="176">
        <v>1</v>
      </c>
      <c r="D27" s="176" t="s">
        <v>480</v>
      </c>
      <c r="E27" s="59">
        <v>17850000</v>
      </c>
      <c r="F27" s="176">
        <f t="shared" si="0"/>
        <v>17850000</v>
      </c>
    </row>
    <row r="28" spans="1:6" ht="15" customHeight="1">
      <c r="A28" s="164"/>
      <c r="B28" s="175" t="s">
        <v>484</v>
      </c>
      <c r="C28" s="176">
        <v>1</v>
      </c>
      <c r="D28" s="176" t="s">
        <v>480</v>
      </c>
      <c r="E28" s="59">
        <v>35485800</v>
      </c>
      <c r="F28" s="176">
        <f t="shared" si="0"/>
        <v>35485800</v>
      </c>
    </row>
    <row r="29" spans="1:6" ht="16.5" customHeight="1">
      <c r="A29" s="164"/>
      <c r="B29" s="179" t="s">
        <v>490</v>
      </c>
      <c r="C29" s="176">
        <v>1</v>
      </c>
      <c r="D29" s="176" t="s">
        <v>480</v>
      </c>
      <c r="E29" s="180">
        <v>988896</v>
      </c>
      <c r="F29" s="176">
        <f t="shared" si="0"/>
        <v>988896</v>
      </c>
    </row>
    <row r="30" spans="1:6" ht="17.25" customHeight="1">
      <c r="A30" s="164"/>
      <c r="B30" s="175" t="s">
        <v>485</v>
      </c>
      <c r="C30" s="176">
        <v>1</v>
      </c>
      <c r="D30" s="176" t="s">
        <v>480</v>
      </c>
      <c r="E30" s="59">
        <v>7322</v>
      </c>
      <c r="F30" s="176">
        <f>C30*E30</f>
        <v>7322</v>
      </c>
    </row>
    <row r="31" spans="1:6" ht="17.25" customHeight="1">
      <c r="A31" s="164"/>
      <c r="B31" s="175" t="s">
        <v>486</v>
      </c>
      <c r="C31" s="176">
        <v>1</v>
      </c>
      <c r="D31" s="176" t="s">
        <v>480</v>
      </c>
      <c r="E31" s="59">
        <v>57017928</v>
      </c>
      <c r="F31" s="176">
        <f>C31*E31</f>
        <v>57017928</v>
      </c>
    </row>
    <row r="32" spans="1:6" ht="15.75" customHeight="1">
      <c r="A32" s="164"/>
      <c r="B32" s="175" t="s">
        <v>487</v>
      </c>
      <c r="C32" s="176">
        <v>1</v>
      </c>
      <c r="D32" s="176" t="s">
        <v>480</v>
      </c>
      <c r="E32" s="59">
        <v>1622736</v>
      </c>
      <c r="F32" s="176">
        <f>C32*E32</f>
        <v>1622736</v>
      </c>
    </row>
    <row r="33" spans="1:6" ht="15.75" customHeight="1">
      <c r="A33" s="164"/>
      <c r="B33" s="175" t="s">
        <v>488</v>
      </c>
      <c r="C33" s="176">
        <v>1</v>
      </c>
      <c r="D33" s="176" t="s">
        <v>480</v>
      </c>
      <c r="E33" s="59">
        <v>4868304</v>
      </c>
      <c r="F33" s="176">
        <f>C33*E33</f>
        <v>4868304</v>
      </c>
    </row>
    <row r="34" spans="1:6" ht="16.5" customHeight="1">
      <c r="A34" s="164"/>
      <c r="B34" s="175" t="s">
        <v>489</v>
      </c>
      <c r="C34" s="176">
        <v>1</v>
      </c>
      <c r="D34" s="176" t="s">
        <v>480</v>
      </c>
      <c r="E34" s="59">
        <v>521109540</v>
      </c>
      <c r="F34" s="176">
        <f>C34*E34</f>
        <v>521109540</v>
      </c>
    </row>
    <row r="35" spans="1:6" ht="29.25" customHeight="1">
      <c r="A35" s="178"/>
      <c r="B35" s="169" t="s">
        <v>54</v>
      </c>
      <c r="C35" s="170"/>
      <c r="D35" s="170"/>
      <c r="E35" s="170"/>
      <c r="F35" s="171">
        <f>SUM(F36:F36)</f>
        <v>42720000</v>
      </c>
    </row>
    <row r="36" spans="1:6" ht="18" customHeight="1">
      <c r="A36" s="164"/>
      <c r="B36" s="175" t="s">
        <v>195</v>
      </c>
      <c r="C36" s="176"/>
      <c r="D36" s="176"/>
      <c r="E36" s="176"/>
      <c r="F36" s="176">
        <f>SUM(F37:F43)</f>
        <v>42720000</v>
      </c>
    </row>
    <row r="37" spans="1:6" ht="16.5" customHeight="1">
      <c r="A37" s="164"/>
      <c r="B37" s="175" t="s">
        <v>471</v>
      </c>
      <c r="C37" s="176">
        <v>12</v>
      </c>
      <c r="D37" s="176" t="s">
        <v>472</v>
      </c>
      <c r="E37" s="176">
        <v>120000</v>
      </c>
      <c r="F37" s="176">
        <f t="shared" ref="F37:F43" si="1">SUM(C37*E37)</f>
        <v>1440000</v>
      </c>
    </row>
    <row r="38" spans="1:6" ht="26.25" customHeight="1">
      <c r="A38" s="164"/>
      <c r="B38" s="175" t="s">
        <v>473</v>
      </c>
      <c r="C38" s="176">
        <v>12</v>
      </c>
      <c r="D38" s="176" t="s">
        <v>472</v>
      </c>
      <c r="E38" s="176">
        <v>1750000</v>
      </c>
      <c r="F38" s="176">
        <f t="shared" si="1"/>
        <v>21000000</v>
      </c>
    </row>
    <row r="39" spans="1:6" ht="20.25" customHeight="1">
      <c r="A39" s="164"/>
      <c r="B39" s="175" t="s">
        <v>474</v>
      </c>
      <c r="C39" s="176">
        <v>12</v>
      </c>
      <c r="D39" s="176" t="s">
        <v>472</v>
      </c>
      <c r="E39" s="176">
        <v>570000</v>
      </c>
      <c r="F39" s="176">
        <f t="shared" si="1"/>
        <v>6840000</v>
      </c>
    </row>
    <row r="40" spans="1:6" ht="17.25" customHeight="1">
      <c r="A40" s="164"/>
      <c r="B40" s="175" t="s">
        <v>475</v>
      </c>
      <c r="C40" s="176">
        <v>12</v>
      </c>
      <c r="D40" s="176" t="s">
        <v>472</v>
      </c>
      <c r="E40" s="176">
        <v>470000</v>
      </c>
      <c r="F40" s="176">
        <f t="shared" si="1"/>
        <v>5640000</v>
      </c>
    </row>
    <row r="41" spans="1:6" ht="17.25" customHeight="1">
      <c r="A41" s="164"/>
      <c r="B41" s="175" t="s">
        <v>476</v>
      </c>
      <c r="C41" s="176">
        <v>12</v>
      </c>
      <c r="D41" s="176" t="s">
        <v>472</v>
      </c>
      <c r="E41" s="176">
        <v>100000</v>
      </c>
      <c r="F41" s="176">
        <f t="shared" si="1"/>
        <v>1200000</v>
      </c>
    </row>
    <row r="42" spans="1:6" ht="17.25" customHeight="1">
      <c r="A42" s="164"/>
      <c r="B42" s="175" t="s">
        <v>477</v>
      </c>
      <c r="C42" s="176">
        <v>12</v>
      </c>
      <c r="D42" s="176" t="s">
        <v>472</v>
      </c>
      <c r="E42" s="176">
        <v>450000</v>
      </c>
      <c r="F42" s="176">
        <f t="shared" si="1"/>
        <v>5400000</v>
      </c>
    </row>
    <row r="43" spans="1:6" ht="15.75" customHeight="1">
      <c r="A43" s="164"/>
      <c r="B43" s="175" t="s">
        <v>478</v>
      </c>
      <c r="C43" s="176">
        <v>12</v>
      </c>
      <c r="D43" s="176" t="s">
        <v>472</v>
      </c>
      <c r="E43" s="176">
        <v>100000</v>
      </c>
      <c r="F43" s="176">
        <f t="shared" si="1"/>
        <v>1200000</v>
      </c>
    </row>
    <row r="44" spans="1:6">
      <c r="A44" s="164"/>
      <c r="B44" s="175"/>
      <c r="C44" s="176"/>
      <c r="D44" s="176"/>
      <c r="E44" s="176"/>
      <c r="F44" s="176"/>
    </row>
    <row r="45" spans="1:6" ht="31.5" customHeight="1">
      <c r="A45" s="178"/>
      <c r="B45" s="169" t="s">
        <v>57</v>
      </c>
      <c r="C45" s="170"/>
      <c r="D45" s="170"/>
      <c r="E45" s="170"/>
      <c r="F45" s="171">
        <f>F46</f>
        <v>1032900</v>
      </c>
    </row>
    <row r="46" spans="1:6">
      <c r="A46" s="164"/>
      <c r="B46" s="175" t="s">
        <v>196</v>
      </c>
      <c r="C46" s="176"/>
      <c r="D46" s="176"/>
      <c r="E46" s="176"/>
      <c r="F46" s="176">
        <f>SUM(F47:F51)</f>
        <v>1032900</v>
      </c>
    </row>
    <row r="47" spans="1:6" ht="15" customHeight="1">
      <c r="A47" s="164"/>
      <c r="B47" s="175" t="s">
        <v>186</v>
      </c>
      <c r="C47" s="176">
        <v>201</v>
      </c>
      <c r="D47" s="176" t="s">
        <v>252</v>
      </c>
      <c r="E47" s="176">
        <v>300</v>
      </c>
      <c r="F47" s="176">
        <f>C47*E47</f>
        <v>60300</v>
      </c>
    </row>
    <row r="48" spans="1:6">
      <c r="A48" s="164"/>
      <c r="B48" s="175" t="s">
        <v>253</v>
      </c>
      <c r="C48" s="176">
        <v>2</v>
      </c>
      <c r="D48" s="176" t="s">
        <v>251</v>
      </c>
      <c r="E48" s="176">
        <v>36300</v>
      </c>
      <c r="F48" s="176">
        <f>C48*E48</f>
        <v>72600</v>
      </c>
    </row>
    <row r="49" spans="1:6">
      <c r="A49" s="164"/>
      <c r="B49" s="176" t="s">
        <v>310</v>
      </c>
      <c r="C49" s="176"/>
      <c r="D49" s="176"/>
      <c r="E49" s="176"/>
      <c r="F49" s="176"/>
    </row>
    <row r="50" spans="1:6">
      <c r="A50" s="164"/>
      <c r="B50" s="176" t="s">
        <v>189</v>
      </c>
      <c r="C50" s="176">
        <v>30</v>
      </c>
      <c r="D50" s="176" t="s">
        <v>190</v>
      </c>
      <c r="E50" s="176">
        <v>10000</v>
      </c>
      <c r="F50" s="176">
        <f>C50*E50</f>
        <v>300000</v>
      </c>
    </row>
    <row r="51" spans="1:6">
      <c r="A51" s="164"/>
      <c r="B51" s="176" t="s">
        <v>197</v>
      </c>
      <c r="C51" s="176">
        <v>30</v>
      </c>
      <c r="D51" s="176" t="s">
        <v>190</v>
      </c>
      <c r="E51" s="176">
        <v>20000</v>
      </c>
      <c r="F51" s="176">
        <f>C51*E51</f>
        <v>600000</v>
      </c>
    </row>
    <row r="52" spans="1:6" ht="18.75" customHeight="1">
      <c r="A52" s="181" t="s">
        <v>198</v>
      </c>
      <c r="B52" s="177" t="s">
        <v>199</v>
      </c>
      <c r="C52" s="175"/>
      <c r="D52" s="175"/>
      <c r="E52" s="175"/>
      <c r="F52" s="182">
        <f>F53+F56+F79</f>
        <v>81595900</v>
      </c>
    </row>
    <row r="53" spans="1:6" ht="30" customHeight="1">
      <c r="A53" s="183"/>
      <c r="B53" s="169" t="s">
        <v>62</v>
      </c>
      <c r="C53" s="184"/>
      <c r="D53" s="184"/>
      <c r="E53" s="184"/>
      <c r="F53" s="185">
        <f>F54</f>
        <v>5000000</v>
      </c>
    </row>
    <row r="54" spans="1:6" ht="16.5" customHeight="1">
      <c r="A54" s="181"/>
      <c r="B54" s="175" t="s">
        <v>200</v>
      </c>
      <c r="C54" s="175"/>
      <c r="D54" s="175"/>
      <c r="E54" s="186"/>
      <c r="F54" s="186">
        <f>F55</f>
        <v>5000000</v>
      </c>
    </row>
    <row r="55" spans="1:6" ht="16.5" customHeight="1">
      <c r="A55" s="181"/>
      <c r="B55" s="175" t="s">
        <v>255</v>
      </c>
      <c r="C55" s="175">
        <v>1</v>
      </c>
      <c r="D55" s="175" t="s">
        <v>254</v>
      </c>
      <c r="E55" s="186">
        <v>5000000</v>
      </c>
      <c r="F55" s="186">
        <f>C55*E55</f>
        <v>5000000</v>
      </c>
    </row>
    <row r="56" spans="1:6" ht="21.75" customHeight="1">
      <c r="A56" s="183"/>
      <c r="B56" s="169" t="s">
        <v>66</v>
      </c>
      <c r="C56" s="184"/>
      <c r="D56" s="184"/>
      <c r="E56" s="187"/>
      <c r="F56" s="185">
        <f>SUM(F58:F78)</f>
        <v>5495600</v>
      </c>
    </row>
    <row r="57" spans="1:6" ht="17.25" customHeight="1">
      <c r="A57" s="181"/>
      <c r="B57" s="175" t="s">
        <v>201</v>
      </c>
      <c r="C57" s="175"/>
      <c r="D57" s="175"/>
      <c r="E57" s="186"/>
      <c r="F57" s="186"/>
    </row>
    <row r="58" spans="1:6">
      <c r="A58" s="181"/>
      <c r="B58" s="175" t="s">
        <v>262</v>
      </c>
      <c r="C58" s="175">
        <v>8</v>
      </c>
      <c r="D58" s="175" t="s">
        <v>202</v>
      </c>
      <c r="E58" s="186">
        <v>21700</v>
      </c>
      <c r="F58" s="186">
        <f>C58*E58</f>
        <v>173600</v>
      </c>
    </row>
    <row r="59" spans="1:6">
      <c r="A59" s="181"/>
      <c r="B59" s="175" t="s">
        <v>263</v>
      </c>
      <c r="C59" s="175">
        <v>12</v>
      </c>
      <c r="D59" s="175" t="s">
        <v>202</v>
      </c>
      <c r="E59" s="186">
        <v>17200</v>
      </c>
      <c r="F59" s="186">
        <f>C59*E59</f>
        <v>206400</v>
      </c>
    </row>
    <row r="60" spans="1:6">
      <c r="A60" s="181"/>
      <c r="B60" s="175" t="s">
        <v>264</v>
      </c>
      <c r="C60" s="175">
        <v>4</v>
      </c>
      <c r="D60" s="175" t="s">
        <v>202</v>
      </c>
      <c r="E60" s="186">
        <v>66500</v>
      </c>
      <c r="F60" s="186">
        <f>C60*E60</f>
        <v>266000</v>
      </c>
    </row>
    <row r="61" spans="1:6">
      <c r="A61" s="181"/>
      <c r="B61" s="175" t="s">
        <v>265</v>
      </c>
      <c r="C61" s="175">
        <v>12</v>
      </c>
      <c r="D61" s="175" t="s">
        <v>202</v>
      </c>
      <c r="E61" s="186">
        <v>13700</v>
      </c>
      <c r="F61" s="186">
        <f>C61*E61</f>
        <v>164400</v>
      </c>
    </row>
    <row r="62" spans="1:6">
      <c r="A62" s="181"/>
      <c r="B62" s="175" t="s">
        <v>311</v>
      </c>
      <c r="C62" s="175">
        <v>6</v>
      </c>
      <c r="D62" s="175" t="s">
        <v>202</v>
      </c>
      <c r="E62" s="186">
        <v>53400</v>
      </c>
      <c r="F62" s="186">
        <f t="shared" ref="F62:F78" si="2">C62*E62</f>
        <v>320400</v>
      </c>
    </row>
    <row r="63" spans="1:6">
      <c r="A63" s="181"/>
      <c r="B63" s="175" t="s">
        <v>266</v>
      </c>
      <c r="C63" s="175">
        <v>6</v>
      </c>
      <c r="D63" s="175" t="s">
        <v>202</v>
      </c>
      <c r="E63" s="186">
        <v>60700</v>
      </c>
      <c r="F63" s="186">
        <f t="shared" si="2"/>
        <v>364200</v>
      </c>
    </row>
    <row r="64" spans="1:6">
      <c r="A64" s="181"/>
      <c r="B64" s="175" t="s">
        <v>267</v>
      </c>
      <c r="C64" s="175">
        <v>6</v>
      </c>
      <c r="D64" s="175" t="s">
        <v>202</v>
      </c>
      <c r="E64" s="186">
        <v>13700</v>
      </c>
      <c r="F64" s="186">
        <f t="shared" si="2"/>
        <v>82200</v>
      </c>
    </row>
    <row r="65" spans="1:6">
      <c r="A65" s="181"/>
      <c r="B65" s="175" t="s">
        <v>268</v>
      </c>
      <c r="C65" s="175">
        <v>12</v>
      </c>
      <c r="D65" s="175" t="s">
        <v>282</v>
      </c>
      <c r="E65" s="186">
        <v>20400</v>
      </c>
      <c r="F65" s="186">
        <f t="shared" si="2"/>
        <v>244800</v>
      </c>
    </row>
    <row r="66" spans="1:6">
      <c r="A66" s="181"/>
      <c r="B66" s="175" t="s">
        <v>269</v>
      </c>
      <c r="C66" s="175">
        <v>12</v>
      </c>
      <c r="D66" s="175" t="s">
        <v>282</v>
      </c>
      <c r="E66" s="186">
        <v>23900</v>
      </c>
      <c r="F66" s="186">
        <f t="shared" si="2"/>
        <v>286800</v>
      </c>
    </row>
    <row r="67" spans="1:6">
      <c r="A67" s="181"/>
      <c r="B67" s="175" t="s">
        <v>270</v>
      </c>
      <c r="C67" s="175">
        <v>12</v>
      </c>
      <c r="D67" s="175" t="s">
        <v>282</v>
      </c>
      <c r="E67" s="186">
        <v>11700</v>
      </c>
      <c r="F67" s="186">
        <f t="shared" si="2"/>
        <v>140400</v>
      </c>
    </row>
    <row r="68" spans="1:6">
      <c r="A68" s="181"/>
      <c r="B68" s="175" t="s">
        <v>271</v>
      </c>
      <c r="C68" s="175">
        <v>2</v>
      </c>
      <c r="D68" s="175" t="s">
        <v>202</v>
      </c>
      <c r="E68" s="186">
        <v>295000</v>
      </c>
      <c r="F68" s="186">
        <f t="shared" si="2"/>
        <v>590000</v>
      </c>
    </row>
    <row r="69" spans="1:6">
      <c r="A69" s="181"/>
      <c r="B69" s="175" t="s">
        <v>272</v>
      </c>
      <c r="C69" s="175">
        <v>12</v>
      </c>
      <c r="D69" s="175" t="s">
        <v>283</v>
      </c>
      <c r="E69" s="186">
        <v>55100</v>
      </c>
      <c r="F69" s="186">
        <f t="shared" si="2"/>
        <v>661200</v>
      </c>
    </row>
    <row r="70" spans="1:6">
      <c r="A70" s="181"/>
      <c r="B70" s="175" t="s">
        <v>273</v>
      </c>
      <c r="C70" s="175">
        <v>12</v>
      </c>
      <c r="D70" s="175" t="s">
        <v>284</v>
      </c>
      <c r="E70" s="186">
        <v>15800</v>
      </c>
      <c r="F70" s="186">
        <f t="shared" si="2"/>
        <v>189600</v>
      </c>
    </row>
    <row r="71" spans="1:6">
      <c r="A71" s="181"/>
      <c r="B71" s="175" t="s">
        <v>274</v>
      </c>
      <c r="C71" s="175">
        <v>6</v>
      </c>
      <c r="D71" s="175" t="s">
        <v>202</v>
      </c>
      <c r="E71" s="186">
        <v>15100</v>
      </c>
      <c r="F71" s="186">
        <f t="shared" si="2"/>
        <v>90600</v>
      </c>
    </row>
    <row r="72" spans="1:6">
      <c r="A72" s="181"/>
      <c r="B72" s="175" t="s">
        <v>275</v>
      </c>
      <c r="C72" s="175">
        <v>6</v>
      </c>
      <c r="D72" s="175" t="s">
        <v>285</v>
      </c>
      <c r="E72" s="186">
        <v>7200</v>
      </c>
      <c r="F72" s="186">
        <f t="shared" si="2"/>
        <v>43200</v>
      </c>
    </row>
    <row r="73" spans="1:6">
      <c r="A73" s="181"/>
      <c r="B73" s="175" t="s">
        <v>279</v>
      </c>
      <c r="C73" s="175">
        <v>8</v>
      </c>
      <c r="D73" s="175" t="s">
        <v>202</v>
      </c>
      <c r="E73" s="186">
        <v>17400</v>
      </c>
      <c r="F73" s="186">
        <f t="shared" si="2"/>
        <v>139200</v>
      </c>
    </row>
    <row r="74" spans="1:6">
      <c r="A74" s="181"/>
      <c r="B74" s="175" t="s">
        <v>280</v>
      </c>
      <c r="C74" s="175">
        <v>8</v>
      </c>
      <c r="D74" s="175" t="s">
        <v>202</v>
      </c>
      <c r="E74" s="186">
        <v>28600</v>
      </c>
      <c r="F74" s="186">
        <f t="shared" si="2"/>
        <v>228800</v>
      </c>
    </row>
    <row r="75" spans="1:6">
      <c r="A75" s="181"/>
      <c r="B75" s="175" t="s">
        <v>281</v>
      </c>
      <c r="C75" s="175">
        <v>1</v>
      </c>
      <c r="D75" s="175" t="s">
        <v>215</v>
      </c>
      <c r="E75" s="186">
        <v>300000</v>
      </c>
      <c r="F75" s="186">
        <f t="shared" si="2"/>
        <v>300000</v>
      </c>
    </row>
    <row r="76" spans="1:6">
      <c r="A76" s="181"/>
      <c r="B76" s="175" t="s">
        <v>276</v>
      </c>
      <c r="C76" s="175">
        <v>6</v>
      </c>
      <c r="D76" s="175" t="s">
        <v>202</v>
      </c>
      <c r="E76" s="186">
        <v>91200</v>
      </c>
      <c r="F76" s="186">
        <f t="shared" si="2"/>
        <v>547200</v>
      </c>
    </row>
    <row r="77" spans="1:6">
      <c r="A77" s="181"/>
      <c r="B77" s="175" t="s">
        <v>277</v>
      </c>
      <c r="C77" s="175">
        <v>12</v>
      </c>
      <c r="D77" s="175" t="s">
        <v>190</v>
      </c>
      <c r="E77" s="186">
        <v>18500</v>
      </c>
      <c r="F77" s="186">
        <f t="shared" si="2"/>
        <v>222000</v>
      </c>
    </row>
    <row r="78" spans="1:6">
      <c r="A78" s="181"/>
      <c r="B78" s="175" t="s">
        <v>278</v>
      </c>
      <c r="C78" s="175">
        <v>6</v>
      </c>
      <c r="D78" s="175" t="s">
        <v>202</v>
      </c>
      <c r="E78" s="186">
        <v>39100</v>
      </c>
      <c r="F78" s="186">
        <f t="shared" si="2"/>
        <v>234600</v>
      </c>
    </row>
    <row r="79" spans="1:6">
      <c r="A79" s="183"/>
      <c r="B79" s="169" t="s">
        <v>69</v>
      </c>
      <c r="C79" s="184"/>
      <c r="D79" s="184"/>
      <c r="E79" s="187"/>
      <c r="F79" s="185">
        <f>SUM(F80+F81+F82+F87+F91+F92+F95)</f>
        <v>71100300</v>
      </c>
    </row>
    <row r="80" spans="1:6">
      <c r="A80" s="181"/>
      <c r="B80" s="175" t="s">
        <v>203</v>
      </c>
      <c r="C80" s="175">
        <v>12</v>
      </c>
      <c r="D80" s="175" t="s">
        <v>204</v>
      </c>
      <c r="E80" s="186">
        <v>1460000</v>
      </c>
      <c r="F80" s="186">
        <f>C80*E80</f>
        <v>17520000</v>
      </c>
    </row>
    <row r="81" spans="1:6">
      <c r="A81" s="181"/>
      <c r="B81" s="175" t="s">
        <v>205</v>
      </c>
      <c r="C81" s="175">
        <v>12</v>
      </c>
      <c r="D81" s="175" t="s">
        <v>206</v>
      </c>
      <c r="E81" s="186">
        <v>160000</v>
      </c>
      <c r="F81" s="186">
        <f>C81*E81</f>
        <v>1920000</v>
      </c>
    </row>
    <row r="82" spans="1:6">
      <c r="A82" s="181"/>
      <c r="B82" s="175" t="s">
        <v>185</v>
      </c>
      <c r="C82" s="175"/>
      <c r="D82" s="175"/>
      <c r="E82" s="186"/>
      <c r="F82" s="163">
        <f>SUM(F83:F86)</f>
        <v>13558800</v>
      </c>
    </row>
    <row r="83" spans="1:6" ht="22.5">
      <c r="A83" s="181"/>
      <c r="B83" s="175" t="s">
        <v>186</v>
      </c>
      <c r="C83" s="176"/>
      <c r="D83" s="176"/>
      <c r="E83" s="176"/>
      <c r="F83" s="176">
        <v>8247700</v>
      </c>
    </row>
    <row r="84" spans="1:6">
      <c r="A84" s="181"/>
      <c r="B84" s="175" t="s">
        <v>187</v>
      </c>
      <c r="C84" s="176"/>
      <c r="D84" s="176"/>
      <c r="E84" s="176"/>
      <c r="F84" s="176">
        <v>3066300</v>
      </c>
    </row>
    <row r="85" spans="1:6">
      <c r="A85" s="181"/>
      <c r="B85" s="175" t="s">
        <v>207</v>
      </c>
      <c r="C85" s="176"/>
      <c r="D85" s="176"/>
      <c r="E85" s="176"/>
      <c r="F85" s="176">
        <v>1000000</v>
      </c>
    </row>
    <row r="86" spans="1:6">
      <c r="A86" s="181"/>
      <c r="B86" s="175" t="s">
        <v>200</v>
      </c>
      <c r="C86" s="176"/>
      <c r="D86" s="176"/>
      <c r="E86" s="176"/>
      <c r="F86" s="176">
        <v>1244800</v>
      </c>
    </row>
    <row r="87" spans="1:6">
      <c r="A87" s="181"/>
      <c r="B87" s="175" t="s">
        <v>208</v>
      </c>
      <c r="C87" s="176"/>
      <c r="D87" s="176"/>
      <c r="E87" s="176"/>
      <c r="F87" s="165">
        <f>F88+F89</f>
        <v>6514000</v>
      </c>
    </row>
    <row r="88" spans="1:6">
      <c r="A88" s="181"/>
      <c r="B88" s="175" t="s">
        <v>289</v>
      </c>
      <c r="C88" s="176"/>
      <c r="D88" s="176"/>
      <c r="E88" s="176"/>
      <c r="F88" s="176">
        <v>4122000</v>
      </c>
    </row>
    <row r="89" spans="1:6" ht="22.5">
      <c r="A89" s="181"/>
      <c r="B89" s="175" t="s">
        <v>209</v>
      </c>
      <c r="C89" s="176"/>
      <c r="D89" s="176"/>
      <c r="E89" s="176"/>
      <c r="F89" s="176">
        <v>2392000</v>
      </c>
    </row>
    <row r="90" spans="1:6">
      <c r="A90" s="181"/>
      <c r="B90" s="175" t="s">
        <v>210</v>
      </c>
      <c r="C90" s="176"/>
      <c r="D90" s="176"/>
      <c r="E90" s="176"/>
      <c r="F90" s="176">
        <v>1000000</v>
      </c>
    </row>
    <row r="91" spans="1:6">
      <c r="A91" s="181"/>
      <c r="B91" s="175" t="s">
        <v>288</v>
      </c>
      <c r="C91" s="176"/>
      <c r="D91" s="176"/>
      <c r="E91" s="176"/>
      <c r="F91" s="165">
        <v>1200000</v>
      </c>
    </row>
    <row r="92" spans="1:6">
      <c r="A92" s="181"/>
      <c r="B92" s="176" t="s">
        <v>211</v>
      </c>
      <c r="C92" s="176"/>
      <c r="D92" s="176"/>
      <c r="E92" s="176"/>
      <c r="F92" s="165">
        <f>F93+F94</f>
        <v>15000000</v>
      </c>
    </row>
    <row r="93" spans="1:6">
      <c r="A93" s="181"/>
      <c r="B93" s="176" t="s">
        <v>189</v>
      </c>
      <c r="C93" s="176">
        <v>500</v>
      </c>
      <c r="D93" s="176" t="s">
        <v>190</v>
      </c>
      <c r="E93" s="176">
        <v>10000</v>
      </c>
      <c r="F93" s="176">
        <f>C93*E93</f>
        <v>5000000</v>
      </c>
    </row>
    <row r="94" spans="1:6">
      <c r="A94" s="181"/>
      <c r="B94" s="176" t="s">
        <v>197</v>
      </c>
      <c r="C94" s="176">
        <v>500</v>
      </c>
      <c r="D94" s="176" t="s">
        <v>190</v>
      </c>
      <c r="E94" s="176">
        <v>20000</v>
      </c>
      <c r="F94" s="176">
        <f>C94*E94</f>
        <v>10000000</v>
      </c>
    </row>
    <row r="95" spans="1:6">
      <c r="A95" s="181"/>
      <c r="B95" s="188" t="s">
        <v>212</v>
      </c>
      <c r="C95" s="188"/>
      <c r="D95" s="188"/>
      <c r="E95" s="186"/>
      <c r="F95" s="163">
        <v>15387500</v>
      </c>
    </row>
    <row r="96" spans="1:6">
      <c r="A96" s="181"/>
      <c r="B96" s="175"/>
      <c r="C96" s="175"/>
      <c r="D96" s="175"/>
      <c r="E96" s="186"/>
      <c r="F96" s="186"/>
    </row>
    <row r="97" spans="1:6" ht="22.5">
      <c r="A97" s="181" t="s">
        <v>213</v>
      </c>
      <c r="B97" s="177" t="s">
        <v>214</v>
      </c>
      <c r="C97" s="175"/>
      <c r="D97" s="175"/>
      <c r="E97" s="186"/>
      <c r="F97" s="182">
        <f>F98+F104+F106+F111+F116</f>
        <v>157125000</v>
      </c>
    </row>
    <row r="98" spans="1:6" ht="22.5">
      <c r="A98" s="183"/>
      <c r="B98" s="169" t="s">
        <v>75</v>
      </c>
      <c r="C98" s="184"/>
      <c r="D98" s="184"/>
      <c r="E98" s="187"/>
      <c r="F98" s="185">
        <f>SUM(F100:F103)</f>
        <v>50500000</v>
      </c>
    </row>
    <row r="99" spans="1:6">
      <c r="A99" s="181"/>
      <c r="B99" s="175" t="s">
        <v>290</v>
      </c>
      <c r="C99" s="175"/>
      <c r="D99" s="175"/>
      <c r="E99" s="186"/>
      <c r="F99" s="186"/>
    </row>
    <row r="100" spans="1:6">
      <c r="A100" s="181"/>
      <c r="B100" s="175" t="s">
        <v>312</v>
      </c>
      <c r="C100" s="175">
        <v>1</v>
      </c>
      <c r="D100" s="175" t="s">
        <v>254</v>
      </c>
      <c r="E100" s="186">
        <v>30000000</v>
      </c>
      <c r="F100" s="186">
        <f>C100*E100</f>
        <v>30000000</v>
      </c>
    </row>
    <row r="101" spans="1:6">
      <c r="A101" s="181"/>
      <c r="B101" s="175" t="s">
        <v>313</v>
      </c>
      <c r="C101" s="175">
        <v>3</v>
      </c>
      <c r="D101" s="175" t="s">
        <v>254</v>
      </c>
      <c r="E101" s="186">
        <v>2500000</v>
      </c>
      <c r="F101" s="186">
        <f>C101*E101</f>
        <v>7500000</v>
      </c>
    </row>
    <row r="102" spans="1:6">
      <c r="A102" s="181"/>
      <c r="B102" s="175" t="s">
        <v>315</v>
      </c>
      <c r="C102" s="175">
        <v>1</v>
      </c>
      <c r="D102" s="175" t="s">
        <v>254</v>
      </c>
      <c r="E102" s="186">
        <v>5000000</v>
      </c>
      <c r="F102" s="186">
        <f>C102*E102</f>
        <v>5000000</v>
      </c>
    </row>
    <row r="103" spans="1:6">
      <c r="A103" s="181"/>
      <c r="B103" s="175" t="s">
        <v>314</v>
      </c>
      <c r="C103" s="175">
        <v>1</v>
      </c>
      <c r="D103" s="175" t="s">
        <v>254</v>
      </c>
      <c r="E103" s="186">
        <v>8000000</v>
      </c>
      <c r="F103" s="186">
        <f>C103*E103</f>
        <v>8000000</v>
      </c>
    </row>
    <row r="104" spans="1:6">
      <c r="A104" s="183"/>
      <c r="B104" s="189" t="s">
        <v>78</v>
      </c>
      <c r="C104" s="184"/>
      <c r="D104" s="184"/>
      <c r="E104" s="187"/>
      <c r="F104" s="185">
        <f>SUM(F105:F105)</f>
        <v>16000000</v>
      </c>
    </row>
    <row r="105" spans="1:6">
      <c r="A105" s="181"/>
      <c r="B105" s="164" t="s">
        <v>316</v>
      </c>
      <c r="C105" s="175">
        <v>8</v>
      </c>
      <c r="D105" s="175" t="s">
        <v>215</v>
      </c>
      <c r="E105" s="186">
        <v>2000000</v>
      </c>
      <c r="F105" s="186">
        <f>C105*E105</f>
        <v>16000000</v>
      </c>
    </row>
    <row r="106" spans="1:6">
      <c r="A106" s="183"/>
      <c r="B106" s="169" t="s">
        <v>81</v>
      </c>
      <c r="C106" s="184"/>
      <c r="D106" s="184"/>
      <c r="E106" s="187"/>
      <c r="F106" s="185">
        <f>SUM(F107:F110)</f>
        <v>45125000</v>
      </c>
    </row>
    <row r="107" spans="1:6">
      <c r="A107" s="181"/>
      <c r="B107" s="175" t="s">
        <v>291</v>
      </c>
      <c r="C107" s="175">
        <v>3</v>
      </c>
      <c r="D107" s="175" t="s">
        <v>202</v>
      </c>
      <c r="E107" s="186">
        <v>10000000</v>
      </c>
      <c r="F107" s="186">
        <f>C107*E107</f>
        <v>30000000</v>
      </c>
    </row>
    <row r="108" spans="1:6">
      <c r="A108" s="181"/>
      <c r="B108" s="175" t="s">
        <v>292</v>
      </c>
      <c r="C108" s="175">
        <v>2</v>
      </c>
      <c r="D108" s="175" t="s">
        <v>202</v>
      </c>
      <c r="E108" s="186">
        <v>2500000</v>
      </c>
      <c r="F108" s="186">
        <f>C108*E108</f>
        <v>5000000</v>
      </c>
    </row>
    <row r="109" spans="1:6">
      <c r="A109" s="181"/>
      <c r="B109" s="175" t="s">
        <v>293</v>
      </c>
      <c r="C109" s="175">
        <v>2</v>
      </c>
      <c r="D109" s="175" t="s">
        <v>202</v>
      </c>
      <c r="E109" s="186">
        <v>5000000</v>
      </c>
      <c r="F109" s="186">
        <f>C109*E109</f>
        <v>10000000</v>
      </c>
    </row>
    <row r="110" spans="1:6">
      <c r="A110" s="181"/>
      <c r="B110" s="175" t="s">
        <v>294</v>
      </c>
      <c r="C110" s="175">
        <v>1</v>
      </c>
      <c r="D110" s="175" t="s">
        <v>295</v>
      </c>
      <c r="E110" s="186">
        <v>125000</v>
      </c>
      <c r="F110" s="186">
        <f>C110*E110</f>
        <v>125000</v>
      </c>
    </row>
    <row r="111" spans="1:6">
      <c r="A111" s="183"/>
      <c r="B111" s="169" t="s">
        <v>84</v>
      </c>
      <c r="C111" s="184"/>
      <c r="D111" s="184"/>
      <c r="E111" s="187"/>
      <c r="F111" s="185">
        <f>F112+F113+F114+F115</f>
        <v>16000000</v>
      </c>
    </row>
    <row r="112" spans="1:6">
      <c r="A112" s="181"/>
      <c r="B112" s="175" t="s">
        <v>297</v>
      </c>
      <c r="C112" s="175">
        <v>1</v>
      </c>
      <c r="D112" s="175" t="s">
        <v>215</v>
      </c>
      <c r="E112" s="186">
        <v>4000000</v>
      </c>
      <c r="F112" s="186">
        <f>C112*E112</f>
        <v>4000000</v>
      </c>
    </row>
    <row r="113" spans="1:6">
      <c r="A113" s="181"/>
      <c r="B113" s="175" t="s">
        <v>296</v>
      </c>
      <c r="C113" s="175">
        <v>1</v>
      </c>
      <c r="D113" s="175" t="s">
        <v>215</v>
      </c>
      <c r="E113" s="186">
        <v>3000000</v>
      </c>
      <c r="F113" s="186">
        <f>C113*E113</f>
        <v>3000000</v>
      </c>
    </row>
    <row r="114" spans="1:6">
      <c r="A114" s="181"/>
      <c r="B114" s="175" t="s">
        <v>300</v>
      </c>
      <c r="C114" s="175">
        <v>3</v>
      </c>
      <c r="D114" s="175" t="s">
        <v>215</v>
      </c>
      <c r="E114" s="186">
        <v>2000000</v>
      </c>
      <c r="F114" s="186">
        <f>C114*E114</f>
        <v>6000000</v>
      </c>
    </row>
    <row r="115" spans="1:6">
      <c r="A115" s="181"/>
      <c r="B115" s="175" t="s">
        <v>301</v>
      </c>
      <c r="C115" s="175">
        <v>2</v>
      </c>
      <c r="D115" s="175" t="s">
        <v>215</v>
      </c>
      <c r="E115" s="186">
        <v>1500000</v>
      </c>
      <c r="F115" s="186">
        <f>C115*E115</f>
        <v>3000000</v>
      </c>
    </row>
    <row r="116" spans="1:6" ht="22.5">
      <c r="A116" s="183"/>
      <c r="B116" s="169" t="s">
        <v>88</v>
      </c>
      <c r="C116" s="184"/>
      <c r="D116" s="184"/>
      <c r="E116" s="187"/>
      <c r="F116" s="185">
        <f>SUM(F117:F121)</f>
        <v>29500000</v>
      </c>
    </row>
    <row r="117" spans="1:6">
      <c r="A117" s="181"/>
      <c r="B117" s="175" t="s">
        <v>317</v>
      </c>
      <c r="C117" s="175">
        <v>1</v>
      </c>
      <c r="D117" s="175" t="s">
        <v>254</v>
      </c>
      <c r="E117" s="186">
        <v>5000000</v>
      </c>
      <c r="F117" s="186">
        <f>E117*C117</f>
        <v>5000000</v>
      </c>
    </row>
    <row r="118" spans="1:6">
      <c r="A118" s="181"/>
      <c r="B118" s="175" t="s">
        <v>318</v>
      </c>
      <c r="C118" s="175">
        <v>1</v>
      </c>
      <c r="D118" s="175" t="s">
        <v>254</v>
      </c>
      <c r="E118" s="186">
        <v>5000000</v>
      </c>
      <c r="F118" s="186">
        <f>E118*C118</f>
        <v>5000000</v>
      </c>
    </row>
    <row r="119" spans="1:6">
      <c r="A119" s="181"/>
      <c r="B119" s="175" t="s">
        <v>319</v>
      </c>
      <c r="C119" s="175">
        <v>1</v>
      </c>
      <c r="D119" s="175" t="s">
        <v>254</v>
      </c>
      <c r="E119" s="186">
        <v>4000000</v>
      </c>
      <c r="F119" s="186">
        <f>C119*E119</f>
        <v>4000000</v>
      </c>
    </row>
    <row r="120" spans="1:6">
      <c r="A120" s="181"/>
      <c r="B120" s="175" t="s">
        <v>320</v>
      </c>
      <c r="C120" s="175">
        <v>50</v>
      </c>
      <c r="D120" s="175" t="s">
        <v>202</v>
      </c>
      <c r="E120" s="186">
        <v>150000</v>
      </c>
      <c r="F120" s="186">
        <f>E120*C120</f>
        <v>7500000</v>
      </c>
    </row>
    <row r="121" spans="1:6">
      <c r="A121" s="181"/>
      <c r="B121" s="175" t="s">
        <v>321</v>
      </c>
      <c r="C121" s="175">
        <v>4</v>
      </c>
      <c r="D121" s="175" t="s">
        <v>202</v>
      </c>
      <c r="E121" s="186">
        <v>2000000</v>
      </c>
      <c r="F121" s="186">
        <f>C121*E121</f>
        <v>8000000</v>
      </c>
    </row>
    <row r="122" spans="1:6" ht="22.5">
      <c r="A122" s="190" t="s">
        <v>216</v>
      </c>
      <c r="B122" s="177" t="s">
        <v>217</v>
      </c>
      <c r="C122" s="175"/>
      <c r="D122" s="175"/>
      <c r="E122" s="175"/>
      <c r="F122" s="182">
        <f>F123+F127</f>
        <v>97487556</v>
      </c>
    </row>
    <row r="123" spans="1:6" ht="22.5">
      <c r="A123" s="183"/>
      <c r="B123" s="169" t="s">
        <v>93</v>
      </c>
      <c r="C123" s="187"/>
      <c r="D123" s="187"/>
      <c r="E123" s="187"/>
      <c r="F123" s="185">
        <f>F124+F125+F126</f>
        <v>10800000</v>
      </c>
    </row>
    <row r="124" spans="1:6">
      <c r="A124" s="181"/>
      <c r="B124" s="175" t="s">
        <v>218</v>
      </c>
      <c r="C124" s="186"/>
      <c r="D124" s="186"/>
      <c r="E124" s="186">
        <v>1200000</v>
      </c>
      <c r="F124" s="186">
        <f>E124</f>
        <v>1200000</v>
      </c>
    </row>
    <row r="125" spans="1:6">
      <c r="A125" s="181"/>
      <c r="B125" s="175" t="s">
        <v>219</v>
      </c>
      <c r="C125" s="186"/>
      <c r="D125" s="186"/>
      <c r="E125" s="186">
        <v>1200000</v>
      </c>
      <c r="F125" s="186">
        <f>E125</f>
        <v>1200000</v>
      </c>
    </row>
    <row r="126" spans="1:6">
      <c r="A126" s="181"/>
      <c r="B126" s="175" t="s">
        <v>220</v>
      </c>
      <c r="C126" s="186"/>
      <c r="D126" s="186"/>
      <c r="E126" s="186">
        <v>8400000</v>
      </c>
      <c r="F126" s="186">
        <f>E126</f>
        <v>8400000</v>
      </c>
    </row>
    <row r="127" spans="1:6">
      <c r="A127" s="183"/>
      <c r="B127" s="169" t="s">
        <v>96</v>
      </c>
      <c r="C127" s="187"/>
      <c r="D127" s="187"/>
      <c r="E127" s="187"/>
      <c r="F127" s="185">
        <f>F128</f>
        <v>86687556</v>
      </c>
    </row>
    <row r="128" spans="1:6">
      <c r="A128" s="181"/>
      <c r="B128" s="175" t="s">
        <v>340</v>
      </c>
      <c r="C128" s="186"/>
      <c r="D128" s="186"/>
      <c r="E128" s="186">
        <v>86687556</v>
      </c>
      <c r="F128" s="186">
        <f>E128</f>
        <v>86687556</v>
      </c>
    </row>
    <row r="129" spans="1:6">
      <c r="A129" s="181"/>
      <c r="B129" s="175"/>
      <c r="C129" s="186"/>
      <c r="D129" s="186"/>
      <c r="E129" s="186"/>
      <c r="F129" s="191">
        <f>SUM(F130:F139)</f>
        <v>87146559</v>
      </c>
    </row>
    <row r="130" spans="1:6">
      <c r="A130" s="181"/>
      <c r="B130" s="192" t="s">
        <v>491</v>
      </c>
      <c r="C130" s="193">
        <v>13</v>
      </c>
      <c r="D130" s="193" t="s">
        <v>472</v>
      </c>
      <c r="E130" s="193">
        <v>1887000</v>
      </c>
      <c r="F130" s="193">
        <f>C130*E130</f>
        <v>24531000</v>
      </c>
    </row>
    <row r="131" spans="1:6">
      <c r="A131" s="181"/>
      <c r="B131" s="192" t="s">
        <v>492</v>
      </c>
      <c r="C131" s="193">
        <v>12</v>
      </c>
      <c r="D131" s="193" t="s">
        <v>472</v>
      </c>
      <c r="E131" s="193">
        <v>900000</v>
      </c>
      <c r="F131" s="193">
        <f t="shared" ref="F131:F139" si="3">C131*E131</f>
        <v>10800000</v>
      </c>
    </row>
    <row r="132" spans="1:6" ht="22.5">
      <c r="A132" s="181"/>
      <c r="B132" s="192" t="s">
        <v>494</v>
      </c>
      <c r="C132" s="193">
        <v>480</v>
      </c>
      <c r="D132" s="193" t="s">
        <v>493</v>
      </c>
      <c r="E132" s="193">
        <v>75000</v>
      </c>
      <c r="F132" s="193">
        <f t="shared" si="3"/>
        <v>36000000</v>
      </c>
    </row>
    <row r="133" spans="1:6" ht="22.5">
      <c r="A133" s="181"/>
      <c r="B133" s="192" t="s">
        <v>495</v>
      </c>
      <c r="C133" s="193">
        <v>252</v>
      </c>
      <c r="D133" s="193" t="s">
        <v>493</v>
      </c>
      <c r="E133" s="193">
        <v>50000</v>
      </c>
      <c r="F133" s="193">
        <f t="shared" si="3"/>
        <v>12600000</v>
      </c>
    </row>
    <row r="134" spans="1:6">
      <c r="A134" s="181"/>
      <c r="B134" s="192" t="s">
        <v>496</v>
      </c>
      <c r="C134" s="193">
        <v>12</v>
      </c>
      <c r="D134" s="193" t="s">
        <v>472</v>
      </c>
      <c r="E134" s="193">
        <v>75480</v>
      </c>
      <c r="F134" s="193">
        <f t="shared" si="3"/>
        <v>905760</v>
      </c>
    </row>
    <row r="135" spans="1:6">
      <c r="A135" s="181"/>
      <c r="B135" s="192" t="s">
        <v>497</v>
      </c>
      <c r="C135" s="193">
        <v>24</v>
      </c>
      <c r="D135" s="193" t="s">
        <v>472</v>
      </c>
      <c r="E135" s="193">
        <v>72200</v>
      </c>
      <c r="F135" s="193">
        <f t="shared" si="3"/>
        <v>1732800</v>
      </c>
    </row>
    <row r="136" spans="1:6">
      <c r="A136" s="181"/>
      <c r="B136" s="192" t="s">
        <v>498</v>
      </c>
      <c r="C136" s="193">
        <v>1</v>
      </c>
      <c r="D136" s="193" t="s">
        <v>500</v>
      </c>
      <c r="E136" s="193">
        <v>54346</v>
      </c>
      <c r="F136" s="193">
        <f t="shared" si="3"/>
        <v>54346</v>
      </c>
    </row>
    <row r="137" spans="1:6">
      <c r="A137" s="181"/>
      <c r="B137" s="192" t="s">
        <v>499</v>
      </c>
      <c r="C137" s="193">
        <v>24</v>
      </c>
      <c r="D137" s="193" t="s">
        <v>472</v>
      </c>
      <c r="E137" s="193">
        <v>3746</v>
      </c>
      <c r="F137" s="193">
        <f t="shared" si="3"/>
        <v>89904</v>
      </c>
    </row>
    <row r="138" spans="1:6">
      <c r="A138" s="181"/>
      <c r="B138" s="192" t="s">
        <v>498</v>
      </c>
      <c r="C138" s="193">
        <v>1</v>
      </c>
      <c r="D138" s="193" t="s">
        <v>500</v>
      </c>
      <c r="E138" s="193">
        <v>163037</v>
      </c>
      <c r="F138" s="193">
        <f t="shared" si="3"/>
        <v>163037</v>
      </c>
    </row>
    <row r="139" spans="1:6">
      <c r="A139" s="181"/>
      <c r="B139" s="192" t="s">
        <v>499</v>
      </c>
      <c r="C139" s="193">
        <v>24</v>
      </c>
      <c r="D139" s="193" t="s">
        <v>472</v>
      </c>
      <c r="E139" s="193">
        <v>11238</v>
      </c>
      <c r="F139" s="193">
        <f t="shared" si="3"/>
        <v>269712</v>
      </c>
    </row>
    <row r="140" spans="1:6">
      <c r="A140" s="181"/>
      <c r="B140" s="175"/>
      <c r="C140" s="186"/>
      <c r="D140" s="186"/>
      <c r="E140" s="186"/>
      <c r="F140" s="186"/>
    </row>
    <row r="141" spans="1:6" ht="22.5">
      <c r="A141" s="190" t="s">
        <v>221</v>
      </c>
      <c r="B141" s="177" t="s">
        <v>222</v>
      </c>
      <c r="C141" s="186"/>
      <c r="D141" s="186"/>
      <c r="E141" s="186"/>
      <c r="F141" s="182">
        <f>F142+F156+F159</f>
        <v>83838600</v>
      </c>
    </row>
    <row r="142" spans="1:6" ht="33.75">
      <c r="A142" s="194"/>
      <c r="B142" s="169" t="s">
        <v>102</v>
      </c>
      <c r="C142" s="187"/>
      <c r="D142" s="187"/>
      <c r="E142" s="187"/>
      <c r="F142" s="185">
        <f>F143</f>
        <v>13658600</v>
      </c>
    </row>
    <row r="143" spans="1:6">
      <c r="A143" s="190"/>
      <c r="B143" s="175" t="s">
        <v>322</v>
      </c>
      <c r="C143" s="186"/>
      <c r="D143" s="186"/>
      <c r="E143" s="186"/>
      <c r="F143" s="186">
        <f>SUM(F144:F155)</f>
        <v>13658600</v>
      </c>
    </row>
    <row r="144" spans="1:6">
      <c r="A144" s="190"/>
      <c r="B144" s="175" t="s">
        <v>323</v>
      </c>
      <c r="C144" s="186">
        <v>40</v>
      </c>
      <c r="D144" s="186" t="s">
        <v>236</v>
      </c>
      <c r="E144" s="186">
        <v>38800</v>
      </c>
      <c r="F144" s="186">
        <f>C144*E144</f>
        <v>1552000</v>
      </c>
    </row>
    <row r="145" spans="1:6">
      <c r="A145" s="190"/>
      <c r="B145" s="175" t="s">
        <v>324</v>
      </c>
      <c r="C145" s="186"/>
      <c r="D145" s="186"/>
      <c r="E145" s="186"/>
      <c r="F145" s="186"/>
    </row>
    <row r="146" spans="1:6">
      <c r="A146" s="190"/>
      <c r="B146" s="175" t="s">
        <v>325</v>
      </c>
      <c r="C146" s="186">
        <v>4</v>
      </c>
      <c r="D146" s="186" t="s">
        <v>202</v>
      </c>
      <c r="E146" s="186">
        <v>853800</v>
      </c>
      <c r="F146" s="186">
        <f t="shared" ref="F146:F155" si="4">C146*E146</f>
        <v>3415200</v>
      </c>
    </row>
    <row r="147" spans="1:6">
      <c r="A147" s="190"/>
      <c r="B147" s="175" t="s">
        <v>326</v>
      </c>
      <c r="C147" s="186">
        <v>4</v>
      </c>
      <c r="D147" s="186" t="s">
        <v>202</v>
      </c>
      <c r="E147" s="186">
        <v>348400</v>
      </c>
      <c r="F147" s="186">
        <f t="shared" si="4"/>
        <v>1393600</v>
      </c>
    </row>
    <row r="148" spans="1:6">
      <c r="A148" s="190"/>
      <c r="B148" s="175" t="s">
        <v>327</v>
      </c>
      <c r="C148" s="186">
        <v>1</v>
      </c>
      <c r="D148" s="186" t="s">
        <v>202</v>
      </c>
      <c r="E148" s="186">
        <v>630000</v>
      </c>
      <c r="F148" s="186">
        <f t="shared" si="4"/>
        <v>630000</v>
      </c>
    </row>
    <row r="149" spans="1:6">
      <c r="A149" s="190"/>
      <c r="B149" s="175" t="s">
        <v>328</v>
      </c>
      <c r="C149" s="186">
        <v>1</v>
      </c>
      <c r="D149" s="186" t="s">
        <v>202</v>
      </c>
      <c r="E149" s="186">
        <v>180000</v>
      </c>
      <c r="F149" s="186">
        <f t="shared" si="4"/>
        <v>180000</v>
      </c>
    </row>
    <row r="150" spans="1:6">
      <c r="A150" s="190"/>
      <c r="B150" s="175" t="s">
        <v>329</v>
      </c>
      <c r="C150" s="186">
        <v>1</v>
      </c>
      <c r="D150" s="186" t="s">
        <v>334</v>
      </c>
      <c r="E150" s="186">
        <v>285000</v>
      </c>
      <c r="F150" s="186">
        <f t="shared" si="4"/>
        <v>285000</v>
      </c>
    </row>
    <row r="151" spans="1:6">
      <c r="A151" s="190"/>
      <c r="B151" s="175" t="s">
        <v>330</v>
      </c>
      <c r="C151" s="186">
        <v>1</v>
      </c>
      <c r="D151" s="186" t="s">
        <v>334</v>
      </c>
      <c r="E151" s="186">
        <v>130000</v>
      </c>
      <c r="F151" s="186">
        <f t="shared" si="4"/>
        <v>130000</v>
      </c>
    </row>
    <row r="152" spans="1:6">
      <c r="A152" s="190"/>
      <c r="B152" s="175" t="s">
        <v>331</v>
      </c>
      <c r="C152" s="186">
        <v>1</v>
      </c>
      <c r="D152" s="186" t="s">
        <v>254</v>
      </c>
      <c r="E152" s="186">
        <v>840000</v>
      </c>
      <c r="F152" s="186">
        <f t="shared" si="4"/>
        <v>840000</v>
      </c>
    </row>
    <row r="153" spans="1:6">
      <c r="A153" s="190"/>
      <c r="B153" s="175" t="s">
        <v>332</v>
      </c>
      <c r="C153" s="186">
        <v>5</v>
      </c>
      <c r="D153" s="186" t="s">
        <v>334</v>
      </c>
      <c r="E153" s="186">
        <v>200000</v>
      </c>
      <c r="F153" s="186">
        <f t="shared" si="4"/>
        <v>1000000</v>
      </c>
    </row>
    <row r="154" spans="1:6">
      <c r="A154" s="190"/>
      <c r="B154" s="175" t="s">
        <v>333</v>
      </c>
      <c r="C154" s="186">
        <v>1</v>
      </c>
      <c r="D154" s="186" t="s">
        <v>335</v>
      </c>
      <c r="E154" s="186">
        <v>2232800</v>
      </c>
      <c r="F154" s="186">
        <f t="shared" si="4"/>
        <v>2232800</v>
      </c>
    </row>
    <row r="155" spans="1:6">
      <c r="A155" s="190"/>
      <c r="B155" s="175" t="s">
        <v>336</v>
      </c>
      <c r="C155" s="186">
        <v>1</v>
      </c>
      <c r="D155" s="186" t="s">
        <v>335</v>
      </c>
      <c r="E155" s="186">
        <v>2000000</v>
      </c>
      <c r="F155" s="186">
        <f t="shared" si="4"/>
        <v>2000000</v>
      </c>
    </row>
    <row r="156" spans="1:6">
      <c r="A156" s="181"/>
      <c r="B156" s="195" t="s">
        <v>106</v>
      </c>
      <c r="C156" s="187"/>
      <c r="D156" s="187"/>
      <c r="E156" s="187"/>
      <c r="F156" s="185">
        <f>F157+F158</f>
        <v>58180000</v>
      </c>
    </row>
    <row r="157" spans="1:6" ht="22.5">
      <c r="A157" s="181"/>
      <c r="B157" s="175" t="s">
        <v>337</v>
      </c>
      <c r="C157" s="186">
        <v>1</v>
      </c>
      <c r="D157" s="186" t="s">
        <v>254</v>
      </c>
      <c r="E157" s="186"/>
      <c r="F157" s="186">
        <v>45580000</v>
      </c>
    </row>
    <row r="158" spans="1:6">
      <c r="A158" s="181"/>
      <c r="B158" s="175" t="s">
        <v>341</v>
      </c>
      <c r="C158" s="186">
        <v>1</v>
      </c>
      <c r="D158" s="186" t="s">
        <v>335</v>
      </c>
      <c r="E158" s="186"/>
      <c r="F158" s="186">
        <v>12600000</v>
      </c>
    </row>
    <row r="159" spans="1:6" ht="22.5">
      <c r="A159" s="181"/>
      <c r="B159" s="169" t="s">
        <v>110</v>
      </c>
      <c r="C159" s="187"/>
      <c r="D159" s="187"/>
      <c r="E159" s="187"/>
      <c r="F159" s="185">
        <f>F160+F161</f>
        <v>12000000</v>
      </c>
    </row>
    <row r="160" spans="1:6">
      <c r="A160" s="181"/>
      <c r="B160" s="175" t="s">
        <v>338</v>
      </c>
      <c r="C160" s="186"/>
      <c r="D160" s="186"/>
      <c r="E160" s="196">
        <v>8000000</v>
      </c>
      <c r="F160" s="186">
        <f>E160</f>
        <v>8000000</v>
      </c>
    </row>
    <row r="161" spans="1:6">
      <c r="A161" s="181"/>
      <c r="B161" s="188" t="s">
        <v>339</v>
      </c>
      <c r="C161" s="197"/>
      <c r="D161" s="197"/>
      <c r="E161" s="198">
        <v>4000000</v>
      </c>
      <c r="F161" s="199">
        <f>E161</f>
        <v>4000000</v>
      </c>
    </row>
    <row r="162" spans="1:6" ht="22.5">
      <c r="A162" s="200">
        <v>2</v>
      </c>
      <c r="B162" s="201" t="s">
        <v>113</v>
      </c>
      <c r="C162" s="201"/>
      <c r="D162" s="181"/>
      <c r="E162" s="181"/>
      <c r="F162" s="202">
        <f>F163</f>
        <v>135893400</v>
      </c>
    </row>
    <row r="163" spans="1:6" ht="22.5">
      <c r="A163" s="181" t="s">
        <v>184</v>
      </c>
      <c r="B163" s="203" t="s">
        <v>115</v>
      </c>
      <c r="C163" s="201"/>
      <c r="D163" s="200"/>
      <c r="E163" s="200"/>
      <c r="F163" s="182">
        <f>F164+F178+F198+F206</f>
        <v>135893400</v>
      </c>
    </row>
    <row r="164" spans="1:6" ht="22.5">
      <c r="A164" s="181"/>
      <c r="B164" s="204" t="s">
        <v>459</v>
      </c>
      <c r="C164" s="204"/>
      <c r="D164" s="205"/>
      <c r="E164" s="205"/>
      <c r="F164" s="185">
        <f>F165</f>
        <v>20000000</v>
      </c>
    </row>
    <row r="165" spans="1:6" ht="33.75">
      <c r="A165" s="181"/>
      <c r="B165" s="206" t="s">
        <v>460</v>
      </c>
      <c r="C165" s="201"/>
      <c r="D165" s="200"/>
      <c r="E165" s="200"/>
      <c r="F165" s="207">
        <f>SUM(F167:F177)</f>
        <v>20000000</v>
      </c>
    </row>
    <row r="166" spans="1:6">
      <c r="A166" s="181"/>
      <c r="B166" s="208" t="s">
        <v>468</v>
      </c>
      <c r="C166" s="209"/>
      <c r="D166" s="210"/>
      <c r="E166" s="210"/>
      <c r="F166" s="207"/>
    </row>
    <row r="167" spans="1:6">
      <c r="A167" s="181"/>
      <c r="B167" s="211" t="s">
        <v>385</v>
      </c>
      <c r="C167" s="211">
        <v>650</v>
      </c>
      <c r="D167" s="212" t="s">
        <v>190</v>
      </c>
      <c r="E167" s="207">
        <v>10000</v>
      </c>
      <c r="F167" s="207">
        <f>C167*E167</f>
        <v>6500000</v>
      </c>
    </row>
    <row r="168" spans="1:6">
      <c r="A168" s="181"/>
      <c r="B168" s="211" t="s">
        <v>465</v>
      </c>
      <c r="C168" s="211">
        <v>650</v>
      </c>
      <c r="D168" s="212" t="s">
        <v>190</v>
      </c>
      <c r="E168" s="207">
        <v>20000</v>
      </c>
      <c r="F168" s="207">
        <f>C168*E168</f>
        <v>13000000</v>
      </c>
    </row>
    <row r="169" spans="1:6">
      <c r="A169" s="181"/>
      <c r="B169" s="209" t="s">
        <v>185</v>
      </c>
      <c r="C169" s="211"/>
      <c r="D169" s="212"/>
      <c r="E169" s="213"/>
      <c r="F169" s="207"/>
    </row>
    <row r="170" spans="1:6">
      <c r="A170" s="181"/>
      <c r="B170" s="211" t="s">
        <v>357</v>
      </c>
      <c r="C170" s="211">
        <v>1</v>
      </c>
      <c r="D170" s="212" t="s">
        <v>224</v>
      </c>
      <c r="E170" s="207">
        <v>55000</v>
      </c>
      <c r="F170" s="207">
        <f t="shared" ref="F170:F177" si="5">C170*E170</f>
        <v>55000</v>
      </c>
    </row>
    <row r="171" spans="1:6">
      <c r="A171" s="181"/>
      <c r="B171" s="211" t="s">
        <v>343</v>
      </c>
      <c r="C171" s="211">
        <v>1</v>
      </c>
      <c r="D171" s="212" t="s">
        <v>190</v>
      </c>
      <c r="E171" s="207">
        <v>60400</v>
      </c>
      <c r="F171" s="207">
        <f t="shared" si="5"/>
        <v>60400</v>
      </c>
    </row>
    <row r="172" spans="1:6">
      <c r="A172" s="181"/>
      <c r="B172" s="211" t="s">
        <v>466</v>
      </c>
      <c r="C172" s="211">
        <v>12</v>
      </c>
      <c r="D172" s="212" t="s">
        <v>202</v>
      </c>
      <c r="E172" s="207">
        <v>3500</v>
      </c>
      <c r="F172" s="207">
        <f t="shared" si="5"/>
        <v>42000</v>
      </c>
    </row>
    <row r="173" spans="1:6">
      <c r="A173" s="181"/>
      <c r="B173" s="211" t="s">
        <v>467</v>
      </c>
      <c r="C173" s="211">
        <v>3</v>
      </c>
      <c r="D173" s="212" t="s">
        <v>202</v>
      </c>
      <c r="E173" s="207">
        <v>20000</v>
      </c>
      <c r="F173" s="207">
        <f t="shared" si="5"/>
        <v>60000</v>
      </c>
    </row>
    <row r="174" spans="1:6">
      <c r="A174" s="181"/>
      <c r="B174" s="211" t="s">
        <v>368</v>
      </c>
      <c r="C174" s="211">
        <v>2</v>
      </c>
      <c r="D174" s="212" t="s">
        <v>190</v>
      </c>
      <c r="E174" s="207">
        <v>60400</v>
      </c>
      <c r="F174" s="207">
        <f t="shared" si="5"/>
        <v>120800</v>
      </c>
    </row>
    <row r="175" spans="1:6">
      <c r="A175" s="181"/>
      <c r="B175" s="211" t="s">
        <v>362</v>
      </c>
      <c r="C175" s="211">
        <v>320</v>
      </c>
      <c r="D175" s="212" t="s">
        <v>252</v>
      </c>
      <c r="E175" s="213">
        <v>300</v>
      </c>
      <c r="F175" s="207">
        <f t="shared" si="5"/>
        <v>96000</v>
      </c>
    </row>
    <row r="176" spans="1:6">
      <c r="A176" s="181"/>
      <c r="B176" s="211" t="s">
        <v>351</v>
      </c>
      <c r="C176" s="211">
        <v>1</v>
      </c>
      <c r="D176" s="212" t="s">
        <v>202</v>
      </c>
      <c r="E176" s="207">
        <v>24200</v>
      </c>
      <c r="F176" s="207">
        <f t="shared" si="5"/>
        <v>24200</v>
      </c>
    </row>
    <row r="177" spans="1:6">
      <c r="A177" s="181"/>
      <c r="B177" s="211" t="s">
        <v>350</v>
      </c>
      <c r="C177" s="211">
        <v>13</v>
      </c>
      <c r="D177" s="212" t="s">
        <v>469</v>
      </c>
      <c r="E177" s="207">
        <v>3200</v>
      </c>
      <c r="F177" s="207">
        <f t="shared" si="5"/>
        <v>41600</v>
      </c>
    </row>
    <row r="178" spans="1:6" ht="22.5">
      <c r="A178" s="181"/>
      <c r="B178" s="214" t="s">
        <v>117</v>
      </c>
      <c r="C178" s="215"/>
      <c r="D178" s="183"/>
      <c r="E178" s="183"/>
      <c r="F178" s="185">
        <f>SUM(F180:F196)</f>
        <v>9100000</v>
      </c>
    </row>
    <row r="179" spans="1:6">
      <c r="A179" s="181"/>
      <c r="B179" s="201" t="s">
        <v>342</v>
      </c>
      <c r="C179" s="206"/>
      <c r="D179" s="181"/>
      <c r="E179" s="186"/>
      <c r="F179" s="186"/>
    </row>
    <row r="180" spans="1:6">
      <c r="A180" s="181"/>
      <c r="B180" s="206" t="s">
        <v>343</v>
      </c>
      <c r="C180" s="206">
        <v>1</v>
      </c>
      <c r="D180" s="181" t="s">
        <v>190</v>
      </c>
      <c r="E180" s="186">
        <v>60400</v>
      </c>
      <c r="F180" s="186">
        <f t="shared" ref="F180:F190" si="6">C180*E180</f>
        <v>60400</v>
      </c>
    </row>
    <row r="181" spans="1:6">
      <c r="A181" s="181"/>
      <c r="B181" s="206" t="s">
        <v>344</v>
      </c>
      <c r="C181" s="206">
        <v>1</v>
      </c>
      <c r="D181" s="181" t="s">
        <v>202</v>
      </c>
      <c r="E181" s="186">
        <v>75000</v>
      </c>
      <c r="F181" s="186">
        <f t="shared" si="6"/>
        <v>75000</v>
      </c>
    </row>
    <row r="182" spans="1:6">
      <c r="A182" s="181"/>
      <c r="B182" s="206" t="s">
        <v>345</v>
      </c>
      <c r="C182" s="206">
        <v>2</v>
      </c>
      <c r="D182" s="181" t="s">
        <v>190</v>
      </c>
      <c r="E182" s="186">
        <v>18000</v>
      </c>
      <c r="F182" s="186">
        <f t="shared" si="6"/>
        <v>36000</v>
      </c>
    </row>
    <row r="183" spans="1:6">
      <c r="A183" s="181"/>
      <c r="B183" s="206" t="s">
        <v>347</v>
      </c>
      <c r="C183" s="206">
        <v>5</v>
      </c>
      <c r="D183" s="181" t="s">
        <v>202</v>
      </c>
      <c r="E183" s="186">
        <v>18000</v>
      </c>
      <c r="F183" s="186">
        <f t="shared" si="6"/>
        <v>90000</v>
      </c>
    </row>
    <row r="184" spans="1:6">
      <c r="A184" s="181"/>
      <c r="B184" s="206" t="s">
        <v>348</v>
      </c>
      <c r="C184" s="206">
        <v>99</v>
      </c>
      <c r="D184" s="181" t="s">
        <v>202</v>
      </c>
      <c r="E184" s="186">
        <v>2600</v>
      </c>
      <c r="F184" s="186">
        <f t="shared" si="6"/>
        <v>257400</v>
      </c>
    </row>
    <row r="185" spans="1:6">
      <c r="A185" s="181"/>
      <c r="B185" s="206" t="s">
        <v>349</v>
      </c>
      <c r="C185" s="206">
        <v>2</v>
      </c>
      <c r="D185" s="181" t="s">
        <v>202</v>
      </c>
      <c r="E185" s="186">
        <v>24200</v>
      </c>
      <c r="F185" s="186">
        <f t="shared" si="6"/>
        <v>48400</v>
      </c>
    </row>
    <row r="186" spans="1:6">
      <c r="A186" s="181"/>
      <c r="B186" s="206" t="s">
        <v>350</v>
      </c>
      <c r="C186" s="206">
        <v>100</v>
      </c>
      <c r="D186" s="181" t="s">
        <v>202</v>
      </c>
      <c r="E186" s="186">
        <v>3200</v>
      </c>
      <c r="F186" s="186">
        <f t="shared" si="6"/>
        <v>320000</v>
      </c>
    </row>
    <row r="187" spans="1:6">
      <c r="A187" s="181"/>
      <c r="B187" s="206" t="s">
        <v>351</v>
      </c>
      <c r="C187" s="206">
        <v>1</v>
      </c>
      <c r="D187" s="181" t="s">
        <v>202</v>
      </c>
      <c r="E187" s="186">
        <v>24200</v>
      </c>
      <c r="F187" s="186">
        <f t="shared" si="6"/>
        <v>24200</v>
      </c>
    </row>
    <row r="188" spans="1:6">
      <c r="A188" s="181"/>
      <c r="B188" s="206" t="s">
        <v>352</v>
      </c>
      <c r="C188" s="206">
        <v>1</v>
      </c>
      <c r="D188" s="181" t="s">
        <v>202</v>
      </c>
      <c r="E188" s="186">
        <v>12100</v>
      </c>
      <c r="F188" s="186">
        <f t="shared" si="6"/>
        <v>12100</v>
      </c>
    </row>
    <row r="189" spans="1:6">
      <c r="A189" s="181"/>
      <c r="B189" s="206" t="s">
        <v>353</v>
      </c>
      <c r="C189" s="206">
        <v>5</v>
      </c>
      <c r="D189" s="181" t="s">
        <v>202</v>
      </c>
      <c r="E189" s="186">
        <v>36300</v>
      </c>
      <c r="F189" s="186">
        <f t="shared" si="6"/>
        <v>181500</v>
      </c>
    </row>
    <row r="190" spans="1:6">
      <c r="A190" s="181"/>
      <c r="B190" s="206" t="s">
        <v>354</v>
      </c>
      <c r="C190" s="206">
        <v>6</v>
      </c>
      <c r="D190" s="181" t="s">
        <v>202</v>
      </c>
      <c r="E190" s="186">
        <v>150000</v>
      </c>
      <c r="F190" s="186">
        <f t="shared" si="6"/>
        <v>900000</v>
      </c>
    </row>
    <row r="191" spans="1:6" ht="22.5">
      <c r="A191" s="181"/>
      <c r="B191" s="201" t="s">
        <v>355</v>
      </c>
      <c r="C191" s="206"/>
      <c r="D191" s="181"/>
      <c r="E191" s="186"/>
      <c r="F191" s="186"/>
    </row>
    <row r="192" spans="1:6">
      <c r="A192" s="181"/>
      <c r="B192" s="206" t="s">
        <v>356</v>
      </c>
      <c r="C192" s="206">
        <v>7</v>
      </c>
      <c r="D192" s="181" t="s">
        <v>224</v>
      </c>
      <c r="E192" s="186">
        <v>53000</v>
      </c>
      <c r="F192" s="186">
        <f>C192*E192</f>
        <v>371000</v>
      </c>
    </row>
    <row r="193" spans="1:6">
      <c r="A193" s="181"/>
      <c r="B193" s="206" t="s">
        <v>357</v>
      </c>
      <c r="C193" s="206">
        <v>15</v>
      </c>
      <c r="D193" s="181" t="s">
        <v>224</v>
      </c>
      <c r="E193" s="186">
        <v>55000</v>
      </c>
      <c r="F193" s="186">
        <f>C193*E193</f>
        <v>825000</v>
      </c>
    </row>
    <row r="194" spans="1:6" ht="22.5">
      <c r="A194" s="181"/>
      <c r="B194" s="206" t="s">
        <v>358</v>
      </c>
      <c r="C194" s="206"/>
      <c r="D194" s="181"/>
      <c r="E194" s="186"/>
      <c r="F194" s="186"/>
    </row>
    <row r="195" spans="1:6">
      <c r="A195" s="181"/>
      <c r="B195" s="206" t="s">
        <v>359</v>
      </c>
      <c r="C195" s="206">
        <v>10</v>
      </c>
      <c r="D195" s="181" t="s">
        <v>202</v>
      </c>
      <c r="E195" s="186">
        <v>289900</v>
      </c>
      <c r="F195" s="186">
        <f>C195*E195</f>
        <v>2899000</v>
      </c>
    </row>
    <row r="196" spans="1:6">
      <c r="A196" s="181"/>
      <c r="B196" s="206" t="s">
        <v>225</v>
      </c>
      <c r="C196" s="206">
        <v>24</v>
      </c>
      <c r="D196" s="181" t="s">
        <v>226</v>
      </c>
      <c r="E196" s="186">
        <v>125000</v>
      </c>
      <c r="F196" s="186">
        <f t="shared" ref="F196" si="7">C196*E196</f>
        <v>3000000</v>
      </c>
    </row>
    <row r="197" spans="1:6">
      <c r="A197" s="181"/>
      <c r="B197" s="164"/>
      <c r="C197" s="181"/>
      <c r="D197" s="181"/>
      <c r="E197" s="181"/>
      <c r="F197" s="181"/>
    </row>
    <row r="198" spans="1:6" ht="22.5">
      <c r="A198" s="181"/>
      <c r="B198" s="214" t="s">
        <v>121</v>
      </c>
      <c r="C198" s="183"/>
      <c r="D198" s="183"/>
      <c r="E198" s="183"/>
      <c r="F198" s="185">
        <f>F199+F200+F201+F203</f>
        <v>914900</v>
      </c>
    </row>
    <row r="199" spans="1:6">
      <c r="A199" s="181"/>
      <c r="B199" s="206" t="s">
        <v>361</v>
      </c>
      <c r="C199" s="206"/>
      <c r="D199" s="181"/>
      <c r="E199" s="186"/>
      <c r="F199" s="186"/>
    </row>
    <row r="200" spans="1:6">
      <c r="A200" s="181"/>
      <c r="B200" s="188" t="s">
        <v>362</v>
      </c>
      <c r="C200" s="197">
        <v>683</v>
      </c>
      <c r="D200" s="181" t="s">
        <v>252</v>
      </c>
      <c r="E200" s="186">
        <v>300</v>
      </c>
      <c r="F200" s="186">
        <f>C200*E200</f>
        <v>204900</v>
      </c>
    </row>
    <row r="201" spans="1:6">
      <c r="A201" s="181"/>
      <c r="B201" s="188" t="s">
        <v>363</v>
      </c>
      <c r="C201" s="197">
        <v>50</v>
      </c>
      <c r="D201" s="181" t="s">
        <v>202</v>
      </c>
      <c r="E201" s="186">
        <v>10000</v>
      </c>
      <c r="F201" s="186">
        <f>C201*E201</f>
        <v>500000</v>
      </c>
    </row>
    <row r="202" spans="1:6">
      <c r="A202" s="181"/>
      <c r="B202" s="188" t="s">
        <v>364</v>
      </c>
      <c r="C202" s="197"/>
      <c r="D202" s="181"/>
      <c r="E202" s="186"/>
      <c r="F202" s="186"/>
    </row>
    <row r="203" spans="1:6">
      <c r="A203" s="181"/>
      <c r="B203" s="188" t="s">
        <v>365</v>
      </c>
      <c r="C203" s="216">
        <v>21</v>
      </c>
      <c r="D203" s="181" t="s">
        <v>366</v>
      </c>
      <c r="E203" s="217">
        <v>10000</v>
      </c>
      <c r="F203" s="217">
        <f>C203*E203</f>
        <v>210000</v>
      </c>
    </row>
    <row r="204" spans="1:6">
      <c r="A204" s="181"/>
      <c r="B204" s="188"/>
      <c r="C204" s="216"/>
      <c r="D204" s="181"/>
      <c r="E204" s="217"/>
      <c r="F204" s="217"/>
    </row>
    <row r="205" spans="1:6">
      <c r="A205" s="181"/>
      <c r="B205" s="181"/>
      <c r="C205" s="181"/>
      <c r="D205" s="181"/>
      <c r="E205" s="186"/>
      <c r="F205" s="163"/>
    </row>
    <row r="206" spans="1:6" ht="22.5">
      <c r="A206" s="181"/>
      <c r="B206" s="214" t="s">
        <v>125</v>
      </c>
      <c r="C206" s="183"/>
      <c r="D206" s="183"/>
      <c r="E206" s="187"/>
      <c r="F206" s="185">
        <f>F207</f>
        <v>105878500</v>
      </c>
    </row>
    <row r="207" spans="1:6">
      <c r="A207" s="181"/>
      <c r="C207" s="212"/>
      <c r="D207" s="212"/>
      <c r="E207" s="207"/>
      <c r="F207" s="207">
        <f>SUM(F209:F223)</f>
        <v>105878500</v>
      </c>
    </row>
    <row r="208" spans="1:6">
      <c r="A208" s="181"/>
      <c r="B208" s="218" t="s">
        <v>361</v>
      </c>
      <c r="C208" s="212"/>
      <c r="D208" s="212"/>
      <c r="E208" s="207"/>
      <c r="F208" s="207"/>
    </row>
    <row r="209" spans="1:6">
      <c r="A209" s="181"/>
      <c r="B209" s="188" t="s">
        <v>348</v>
      </c>
      <c r="C209" s="181">
        <v>100</v>
      </c>
      <c r="D209" s="181" t="s">
        <v>202</v>
      </c>
      <c r="E209" s="186">
        <v>2600</v>
      </c>
      <c r="F209" s="186">
        <f t="shared" ref="F209:F216" si="8">C209*E209</f>
        <v>260000</v>
      </c>
    </row>
    <row r="210" spans="1:6">
      <c r="A210" s="181"/>
      <c r="B210" s="188" t="s">
        <v>353</v>
      </c>
      <c r="C210" s="181">
        <v>5</v>
      </c>
      <c r="D210" s="181" t="s">
        <v>202</v>
      </c>
      <c r="E210" s="186">
        <v>36300</v>
      </c>
      <c r="F210" s="186">
        <f t="shared" si="8"/>
        <v>181500</v>
      </c>
    </row>
    <row r="211" spans="1:6">
      <c r="A211" s="181"/>
      <c r="B211" s="188" t="s">
        <v>367</v>
      </c>
      <c r="C211" s="181">
        <v>100</v>
      </c>
      <c r="D211" s="181" t="s">
        <v>202</v>
      </c>
      <c r="E211" s="186">
        <v>3200</v>
      </c>
      <c r="F211" s="186">
        <f t="shared" si="8"/>
        <v>320000</v>
      </c>
    </row>
    <row r="212" spans="1:6">
      <c r="A212" s="181"/>
      <c r="B212" s="188" t="s">
        <v>343</v>
      </c>
      <c r="C212" s="181">
        <v>2</v>
      </c>
      <c r="D212" s="181" t="s">
        <v>190</v>
      </c>
      <c r="E212" s="186">
        <v>16500</v>
      </c>
      <c r="F212" s="186">
        <f t="shared" si="8"/>
        <v>33000</v>
      </c>
    </row>
    <row r="213" spans="1:6">
      <c r="A213" s="181"/>
      <c r="B213" s="188" t="s">
        <v>346</v>
      </c>
      <c r="C213" s="181">
        <v>12</v>
      </c>
      <c r="D213" s="181" t="s">
        <v>202</v>
      </c>
      <c r="E213" s="186">
        <v>3500</v>
      </c>
      <c r="F213" s="186">
        <f t="shared" si="8"/>
        <v>42000</v>
      </c>
    </row>
    <row r="214" spans="1:6">
      <c r="A214" s="181"/>
      <c r="B214" s="188" t="s">
        <v>368</v>
      </c>
      <c r="C214" s="181">
        <v>5</v>
      </c>
      <c r="D214" s="181" t="s">
        <v>190</v>
      </c>
      <c r="E214" s="186">
        <v>60400</v>
      </c>
      <c r="F214" s="186">
        <f t="shared" si="8"/>
        <v>302000</v>
      </c>
    </row>
    <row r="215" spans="1:6">
      <c r="A215" s="181"/>
      <c r="B215" s="188" t="s">
        <v>185</v>
      </c>
      <c r="C215" s="181">
        <v>14</v>
      </c>
      <c r="D215" s="181" t="s">
        <v>224</v>
      </c>
      <c r="E215" s="186">
        <v>55000</v>
      </c>
      <c r="F215" s="186">
        <f t="shared" si="8"/>
        <v>770000</v>
      </c>
    </row>
    <row r="216" spans="1:6">
      <c r="A216" s="181"/>
      <c r="B216" s="188" t="s">
        <v>369</v>
      </c>
      <c r="C216" s="181">
        <v>2000</v>
      </c>
      <c r="D216" s="181" t="s">
        <v>252</v>
      </c>
      <c r="E216" s="186">
        <v>300</v>
      </c>
      <c r="F216" s="186">
        <f t="shared" si="8"/>
        <v>600000</v>
      </c>
    </row>
    <row r="217" spans="1:6">
      <c r="A217" s="181"/>
      <c r="B217" s="188" t="s">
        <v>370</v>
      </c>
      <c r="C217" s="181"/>
      <c r="D217" s="181"/>
      <c r="E217" s="186"/>
      <c r="F217" s="186"/>
    </row>
    <row r="218" spans="1:6">
      <c r="A218" s="181"/>
      <c r="B218" s="188" t="s">
        <v>371</v>
      </c>
      <c r="C218" s="181">
        <v>180</v>
      </c>
      <c r="D218" s="181" t="s">
        <v>190</v>
      </c>
      <c r="E218" s="186">
        <v>10000</v>
      </c>
      <c r="F218" s="186">
        <f>C218*E218</f>
        <v>1800000</v>
      </c>
    </row>
    <row r="219" spans="1:6">
      <c r="A219" s="181"/>
      <c r="B219" s="188" t="s">
        <v>372</v>
      </c>
      <c r="C219" s="181">
        <v>10</v>
      </c>
      <c r="D219" s="181" t="s">
        <v>375</v>
      </c>
      <c r="E219" s="186">
        <v>450000</v>
      </c>
      <c r="F219" s="186">
        <f>C219*E219</f>
        <v>4500000</v>
      </c>
    </row>
    <row r="220" spans="1:6">
      <c r="A220" s="181"/>
      <c r="B220" s="188" t="s">
        <v>373</v>
      </c>
      <c r="C220" s="181">
        <v>10</v>
      </c>
      <c r="D220" s="181" t="s">
        <v>375</v>
      </c>
      <c r="E220" s="186">
        <v>400000</v>
      </c>
      <c r="F220" s="186">
        <f>C220*E220</f>
        <v>4000000</v>
      </c>
    </row>
    <row r="221" spans="1:6">
      <c r="A221" s="181"/>
      <c r="B221" s="188" t="s">
        <v>501</v>
      </c>
      <c r="C221" s="181">
        <v>20</v>
      </c>
      <c r="D221" s="181" t="s">
        <v>375</v>
      </c>
      <c r="E221" s="186">
        <v>300000</v>
      </c>
      <c r="F221" s="186">
        <f>C221*E221</f>
        <v>6000000</v>
      </c>
    </row>
    <row r="222" spans="1:6" ht="22.5">
      <c r="A222" s="181"/>
      <c r="B222" s="188" t="s">
        <v>376</v>
      </c>
      <c r="C222" s="181"/>
      <c r="D222" s="181"/>
      <c r="E222" s="186"/>
      <c r="F222" s="186"/>
    </row>
    <row r="223" spans="1:6">
      <c r="A223" s="181"/>
      <c r="B223" s="188" t="s">
        <v>377</v>
      </c>
      <c r="C223" s="181"/>
      <c r="D223" s="181"/>
      <c r="E223" s="186"/>
      <c r="F223" s="186">
        <v>87070000</v>
      </c>
    </row>
    <row r="224" spans="1:6">
      <c r="A224" s="181"/>
      <c r="B224" s="188"/>
      <c r="C224" s="181"/>
      <c r="D224" s="181"/>
      <c r="E224" s="186"/>
      <c r="F224" s="186"/>
    </row>
    <row r="225" spans="1:6">
      <c r="A225" s="200">
        <v>3</v>
      </c>
      <c r="B225" s="188"/>
      <c r="C225" s="219"/>
      <c r="D225" s="181"/>
      <c r="E225" s="186"/>
      <c r="F225" s="163"/>
    </row>
    <row r="226" spans="1:6" ht="22.5">
      <c r="A226" s="181" t="s">
        <v>184</v>
      </c>
      <c r="B226" s="219" t="s">
        <v>128</v>
      </c>
      <c r="C226" s="219"/>
      <c r="D226" s="181"/>
      <c r="E226" s="186"/>
      <c r="F226" s="220">
        <f>F227</f>
        <v>1725200</v>
      </c>
    </row>
    <row r="227" spans="1:6">
      <c r="A227" s="181"/>
      <c r="B227" s="221" t="s">
        <v>131</v>
      </c>
      <c r="C227" s="219"/>
      <c r="D227" s="181"/>
      <c r="E227" s="230">
        <v>1725200</v>
      </c>
      <c r="F227" s="182">
        <f>F228</f>
        <v>1725200</v>
      </c>
    </row>
    <row r="228" spans="1:6" ht="33.75">
      <c r="A228" s="181"/>
      <c r="B228" s="222" t="s">
        <v>133</v>
      </c>
      <c r="C228" s="222"/>
      <c r="D228" s="183"/>
      <c r="E228" s="187"/>
      <c r="F228" s="185">
        <f>SUM(F230:F236)</f>
        <v>1725200</v>
      </c>
    </row>
    <row r="229" spans="1:6" ht="22.5">
      <c r="A229" s="181"/>
      <c r="B229" s="188" t="s">
        <v>378</v>
      </c>
      <c r="C229" s="219"/>
      <c r="D229" s="181"/>
      <c r="E229" s="186"/>
      <c r="F229" s="186"/>
    </row>
    <row r="230" spans="1:6">
      <c r="A230" s="181"/>
      <c r="B230" s="188" t="s">
        <v>379</v>
      </c>
      <c r="C230" s="181">
        <v>2</v>
      </c>
      <c r="D230" s="181" t="s">
        <v>224</v>
      </c>
      <c r="E230" s="186">
        <v>55000</v>
      </c>
      <c r="F230" s="186">
        <f>C230*E230</f>
        <v>110000</v>
      </c>
    </row>
    <row r="231" spans="1:6">
      <c r="A231" s="181"/>
      <c r="B231" s="188" t="s">
        <v>380</v>
      </c>
      <c r="C231" s="181"/>
      <c r="D231" s="181"/>
      <c r="E231" s="186"/>
      <c r="F231" s="186"/>
    </row>
    <row r="232" spans="1:6">
      <c r="A232" s="181"/>
      <c r="B232" s="188" t="s">
        <v>381</v>
      </c>
      <c r="C232" s="181">
        <v>300</v>
      </c>
      <c r="D232" s="181" t="s">
        <v>252</v>
      </c>
      <c r="E232" s="186">
        <v>300</v>
      </c>
      <c r="F232" s="186">
        <f>C232*E232</f>
        <v>90000</v>
      </c>
    </row>
    <row r="233" spans="1:6">
      <c r="A233" s="181"/>
      <c r="B233" s="188" t="s">
        <v>382</v>
      </c>
      <c r="C233" s="181">
        <v>4</v>
      </c>
      <c r="D233" s="181" t="s">
        <v>383</v>
      </c>
      <c r="E233" s="223">
        <v>36300</v>
      </c>
      <c r="F233" s="186">
        <f>C233*E233</f>
        <v>145200</v>
      </c>
    </row>
    <row r="234" spans="1:6">
      <c r="A234" s="181"/>
      <c r="B234" s="224" t="s">
        <v>384</v>
      </c>
      <c r="C234" s="219"/>
      <c r="D234" s="181"/>
      <c r="E234" s="186"/>
      <c r="F234" s="186"/>
    </row>
    <row r="235" spans="1:6">
      <c r="A235" s="181"/>
      <c r="B235" s="188" t="s">
        <v>385</v>
      </c>
      <c r="C235" s="229">
        <v>46</v>
      </c>
      <c r="D235" s="181" t="s">
        <v>366</v>
      </c>
      <c r="E235" s="186">
        <v>10000</v>
      </c>
      <c r="F235" s="186">
        <f>C235*E235</f>
        <v>460000</v>
      </c>
    </row>
    <row r="236" spans="1:6">
      <c r="A236" s="181"/>
      <c r="B236" s="188" t="s">
        <v>386</v>
      </c>
      <c r="C236" s="181">
        <v>46</v>
      </c>
      <c r="D236" s="181" t="s">
        <v>366</v>
      </c>
      <c r="E236" s="186">
        <v>20000</v>
      </c>
      <c r="F236" s="186">
        <f>C236*E236</f>
        <v>920000</v>
      </c>
    </row>
    <row r="237" spans="1:6">
      <c r="A237" s="181"/>
      <c r="B237" s="188"/>
      <c r="C237" s="181"/>
      <c r="D237" s="181"/>
      <c r="E237" s="186"/>
      <c r="F237" s="186"/>
    </row>
    <row r="238" spans="1:6">
      <c r="A238" s="200">
        <v>4</v>
      </c>
      <c r="B238" s="188"/>
      <c r="C238" s="219"/>
      <c r="D238" s="181"/>
      <c r="E238" s="181"/>
      <c r="F238" s="163"/>
    </row>
    <row r="239" spans="1:6" ht="22.5">
      <c r="A239" s="181" t="s">
        <v>184</v>
      </c>
      <c r="B239" s="219" t="s">
        <v>137</v>
      </c>
      <c r="C239" s="181"/>
      <c r="D239" s="181"/>
      <c r="E239" s="181"/>
      <c r="F239" s="220">
        <f>F240</f>
        <v>5000000</v>
      </c>
    </row>
    <row r="240" spans="1:6" ht="22.5">
      <c r="A240" s="181"/>
      <c r="B240" s="166" t="s">
        <v>139</v>
      </c>
      <c r="C240" s="181"/>
      <c r="D240" s="181"/>
      <c r="E240" s="181"/>
      <c r="F240" s="182">
        <f>F241</f>
        <v>5000000</v>
      </c>
    </row>
    <row r="241" spans="1:6" ht="22.5">
      <c r="A241" s="181"/>
      <c r="B241" s="214" t="s">
        <v>141</v>
      </c>
      <c r="C241" s="183"/>
      <c r="D241" s="183"/>
      <c r="E241" s="183"/>
      <c r="F241" s="187">
        <f>SUM(F242:F257)</f>
        <v>5000000</v>
      </c>
    </row>
    <row r="242" spans="1:6">
      <c r="A242" s="181"/>
      <c r="B242" s="166" t="s">
        <v>387</v>
      </c>
      <c r="C242" s="181"/>
      <c r="D242" s="181"/>
      <c r="E242" s="186">
        <v>400000</v>
      </c>
      <c r="F242" s="186">
        <f>E242</f>
        <v>400000</v>
      </c>
    </row>
    <row r="243" spans="1:6">
      <c r="A243" s="181"/>
      <c r="B243" s="188" t="s">
        <v>231</v>
      </c>
      <c r="C243" s="181"/>
      <c r="D243" s="181"/>
      <c r="E243" s="186">
        <v>280000</v>
      </c>
      <c r="F243" s="186">
        <f>E243</f>
        <v>280000</v>
      </c>
    </row>
    <row r="244" spans="1:6">
      <c r="A244" s="181"/>
      <c r="B244" s="188" t="s">
        <v>388</v>
      </c>
      <c r="C244" s="181"/>
      <c r="D244" s="181"/>
      <c r="E244" s="186">
        <v>500000</v>
      </c>
      <c r="F244" s="186">
        <f>E244</f>
        <v>500000</v>
      </c>
    </row>
    <row r="245" spans="1:6">
      <c r="A245" s="181"/>
      <c r="B245" s="188" t="s">
        <v>232</v>
      </c>
      <c r="C245" s="181"/>
      <c r="D245" s="181"/>
      <c r="E245" s="186">
        <v>450000</v>
      </c>
      <c r="F245" s="186">
        <f>E245</f>
        <v>450000</v>
      </c>
    </row>
    <row r="246" spans="1:6">
      <c r="A246" s="181"/>
      <c r="B246" s="188" t="s">
        <v>233</v>
      </c>
      <c r="C246" s="181"/>
      <c r="D246" s="181"/>
      <c r="E246" s="186"/>
      <c r="F246" s="186"/>
    </row>
    <row r="247" spans="1:6">
      <c r="A247" s="181"/>
      <c r="B247" s="188" t="s">
        <v>227</v>
      </c>
      <c r="C247" s="181">
        <v>50</v>
      </c>
      <c r="D247" s="181" t="s">
        <v>190</v>
      </c>
      <c r="E247" s="217">
        <v>30000</v>
      </c>
      <c r="F247" s="225">
        <f>C247*E247</f>
        <v>1500000</v>
      </c>
    </row>
    <row r="248" spans="1:6">
      <c r="A248" s="181"/>
      <c r="B248" s="166" t="s">
        <v>234</v>
      </c>
      <c r="C248" s="181"/>
      <c r="D248" s="181"/>
      <c r="E248" s="186"/>
      <c r="F248" s="186"/>
    </row>
    <row r="249" spans="1:6">
      <c r="A249" s="181"/>
      <c r="B249" s="166" t="s">
        <v>390</v>
      </c>
      <c r="C249" s="181">
        <v>20</v>
      </c>
      <c r="D249" s="181" t="s">
        <v>389</v>
      </c>
      <c r="E249" s="186">
        <v>30000</v>
      </c>
      <c r="F249" s="186">
        <f>C249*E249</f>
        <v>600000</v>
      </c>
    </row>
    <row r="250" spans="1:6">
      <c r="A250" s="181"/>
      <c r="B250" s="188" t="s">
        <v>230</v>
      </c>
      <c r="C250" s="181">
        <v>40</v>
      </c>
      <c r="D250" s="181" t="s">
        <v>236</v>
      </c>
      <c r="E250" s="186">
        <v>10000</v>
      </c>
      <c r="F250" s="186">
        <f t="shared" ref="F250" si="9">C250*E250</f>
        <v>400000</v>
      </c>
    </row>
    <row r="251" spans="1:6">
      <c r="A251" s="181"/>
      <c r="B251" s="188" t="s">
        <v>235</v>
      </c>
      <c r="C251" s="181"/>
      <c r="D251" s="181"/>
      <c r="E251" s="181"/>
      <c r="F251" s="181"/>
    </row>
    <row r="252" spans="1:6">
      <c r="A252" s="181"/>
      <c r="B252" s="166" t="s">
        <v>237</v>
      </c>
      <c r="C252" s="181"/>
      <c r="D252" s="181"/>
      <c r="E252" s="186"/>
      <c r="F252" s="186"/>
    </row>
    <row r="253" spans="1:6">
      <c r="A253" s="181"/>
      <c r="B253" s="188" t="s">
        <v>230</v>
      </c>
      <c r="C253" s="181"/>
      <c r="D253" s="181"/>
      <c r="E253" s="186"/>
      <c r="F253" s="186"/>
    </row>
    <row r="254" spans="1:6">
      <c r="A254" s="181"/>
      <c r="B254" s="188" t="s">
        <v>391</v>
      </c>
      <c r="C254" s="181">
        <v>21</v>
      </c>
      <c r="D254" s="181" t="s">
        <v>190</v>
      </c>
      <c r="E254" s="217">
        <v>30000</v>
      </c>
      <c r="F254" s="186">
        <f>C254*E254</f>
        <v>630000</v>
      </c>
    </row>
    <row r="255" spans="1:6">
      <c r="A255" s="181"/>
      <c r="B255" s="166" t="s">
        <v>238</v>
      </c>
      <c r="C255" s="181"/>
      <c r="D255" s="181"/>
      <c r="E255" s="186"/>
      <c r="F255" s="186"/>
    </row>
    <row r="256" spans="1:6">
      <c r="A256" s="181"/>
      <c r="B256" s="166" t="s">
        <v>392</v>
      </c>
      <c r="C256" s="181">
        <v>8</v>
      </c>
      <c r="D256" s="181" t="s">
        <v>190</v>
      </c>
      <c r="E256" s="186">
        <v>30000</v>
      </c>
      <c r="F256" s="186">
        <f>C256*E256</f>
        <v>240000</v>
      </c>
    </row>
    <row r="257" spans="1:6">
      <c r="A257" s="181"/>
      <c r="B257" s="188" t="s">
        <v>230</v>
      </c>
      <c r="C257" s="181"/>
      <c r="D257" s="181"/>
      <c r="E257" s="181"/>
      <c r="F257" s="181"/>
    </row>
    <row r="258" spans="1:6">
      <c r="A258" s="181"/>
      <c r="B258" s="188"/>
      <c r="C258" s="181"/>
      <c r="D258" s="181"/>
      <c r="E258" s="181"/>
      <c r="F258" s="181"/>
    </row>
    <row r="259" spans="1:6">
      <c r="A259" s="200">
        <v>5</v>
      </c>
      <c r="B259" s="181"/>
      <c r="C259" s="181"/>
      <c r="D259" s="181"/>
      <c r="E259" s="181"/>
      <c r="F259" s="163"/>
    </row>
    <row r="260" spans="1:6" ht="22.5">
      <c r="A260" s="181"/>
      <c r="B260" s="162" t="s">
        <v>144</v>
      </c>
      <c r="C260" s="181"/>
      <c r="D260" s="181"/>
      <c r="E260" s="181"/>
      <c r="F260" s="220">
        <f>F261</f>
        <v>14000000</v>
      </c>
    </row>
    <row r="261" spans="1:6" ht="22.5">
      <c r="A261" s="181"/>
      <c r="B261" s="226" t="s">
        <v>146</v>
      </c>
      <c r="C261" s="212"/>
      <c r="D261" s="212"/>
      <c r="E261" s="212"/>
      <c r="F261" s="182">
        <f>F262</f>
        <v>14000000</v>
      </c>
    </row>
    <row r="262" spans="1:6" ht="22.5">
      <c r="A262" s="181"/>
      <c r="B262" s="214" t="s">
        <v>148</v>
      </c>
      <c r="C262" s="222"/>
      <c r="D262" s="183"/>
      <c r="E262" s="187"/>
      <c r="F262" s="187">
        <f>SUM(F263:F266)</f>
        <v>14000000</v>
      </c>
    </row>
    <row r="263" spans="1:6">
      <c r="A263" s="181"/>
      <c r="B263" s="188" t="s">
        <v>185</v>
      </c>
      <c r="C263" s="219"/>
      <c r="D263" s="181"/>
      <c r="E263" s="186">
        <v>200000</v>
      </c>
      <c r="F263" s="186">
        <f t="shared" ref="F263" si="10">E263</f>
        <v>200000</v>
      </c>
    </row>
    <row r="264" spans="1:6">
      <c r="A264" s="181"/>
      <c r="B264" s="188" t="s">
        <v>187</v>
      </c>
      <c r="C264" s="181"/>
      <c r="D264" s="181"/>
      <c r="E264" s="186">
        <v>600000</v>
      </c>
      <c r="F264" s="186">
        <f>E264</f>
        <v>600000</v>
      </c>
    </row>
    <row r="265" spans="1:6">
      <c r="A265" s="181"/>
      <c r="B265" s="188" t="s">
        <v>229</v>
      </c>
      <c r="C265" s="181">
        <v>80</v>
      </c>
      <c r="D265" s="181" t="s">
        <v>223</v>
      </c>
      <c r="E265" s="186">
        <v>30000</v>
      </c>
      <c r="F265" s="186">
        <f>C265*E265</f>
        <v>2400000</v>
      </c>
    </row>
    <row r="266" spans="1:6">
      <c r="A266" s="181"/>
      <c r="B266" s="188" t="s">
        <v>228</v>
      </c>
      <c r="C266" s="181">
        <v>36</v>
      </c>
      <c r="D266" s="181" t="s">
        <v>393</v>
      </c>
      <c r="E266" s="217">
        <v>300000</v>
      </c>
      <c r="F266" s="217">
        <f>C266*E266</f>
        <v>10800000</v>
      </c>
    </row>
    <row r="267" spans="1:6">
      <c r="A267" s="181"/>
      <c r="B267" s="188"/>
      <c r="C267" s="181"/>
      <c r="D267" s="181"/>
      <c r="E267" s="181"/>
      <c r="F267" s="181"/>
    </row>
    <row r="268" spans="1:6">
      <c r="A268" s="200">
        <v>6</v>
      </c>
      <c r="B268" s="181"/>
      <c r="C268" s="219"/>
      <c r="D268" s="181"/>
      <c r="E268" s="181"/>
      <c r="F268" s="163"/>
    </row>
    <row r="269" spans="1:6" ht="22.5">
      <c r="A269" s="181"/>
      <c r="B269" s="219" t="s">
        <v>151</v>
      </c>
      <c r="C269" s="181"/>
      <c r="D269" s="181"/>
      <c r="E269" s="181"/>
      <c r="F269" s="182">
        <f>F270</f>
        <v>45220100</v>
      </c>
    </row>
    <row r="270" spans="1:6" ht="22.5">
      <c r="A270" s="181"/>
      <c r="B270" s="227" t="s">
        <v>153</v>
      </c>
      <c r="C270" s="183"/>
      <c r="D270" s="183"/>
      <c r="E270" s="183"/>
      <c r="F270" s="185">
        <f>F278+F288+F295+F306+F324+F334</f>
        <v>45220100</v>
      </c>
    </row>
    <row r="271" spans="1:6" ht="22.5">
      <c r="A271" s="181"/>
      <c r="B271" s="228" t="s">
        <v>155</v>
      </c>
      <c r="C271" s="212"/>
      <c r="D271" s="212"/>
      <c r="E271" s="207"/>
      <c r="F271" s="207">
        <v>0</v>
      </c>
    </row>
    <row r="272" spans="1:6">
      <c r="A272" s="181"/>
      <c r="B272" s="188" t="s">
        <v>239</v>
      </c>
      <c r="C272" s="181"/>
      <c r="D272" s="181"/>
      <c r="E272" s="186"/>
      <c r="F272" s="186"/>
    </row>
    <row r="273" spans="1:6">
      <c r="A273" s="181"/>
      <c r="B273" s="188" t="s">
        <v>185</v>
      </c>
      <c r="C273" s="181"/>
      <c r="D273" s="181"/>
      <c r="E273" s="186"/>
      <c r="F273" s="186">
        <v>0</v>
      </c>
    </row>
    <row r="274" spans="1:6">
      <c r="A274" s="181"/>
      <c r="B274" s="188" t="s">
        <v>395</v>
      </c>
      <c r="C274" s="181">
        <v>0</v>
      </c>
      <c r="D274" s="181">
        <v>0</v>
      </c>
      <c r="E274" s="186">
        <v>0</v>
      </c>
      <c r="F274" s="186">
        <v>0</v>
      </c>
    </row>
    <row r="275" spans="1:6">
      <c r="A275" s="181"/>
      <c r="B275" s="188" t="s">
        <v>394</v>
      </c>
      <c r="C275" s="181">
        <v>0</v>
      </c>
      <c r="D275" s="181">
        <v>0</v>
      </c>
      <c r="E275" s="186">
        <v>0</v>
      </c>
      <c r="F275" s="186">
        <v>0</v>
      </c>
    </row>
    <row r="276" spans="1:6">
      <c r="A276" s="181"/>
      <c r="B276" s="188" t="s">
        <v>240</v>
      </c>
      <c r="C276" s="181"/>
      <c r="D276" s="181"/>
      <c r="E276" s="186"/>
      <c r="F276" s="186"/>
    </row>
    <row r="277" spans="1:6">
      <c r="A277" s="181"/>
      <c r="B277" s="188"/>
      <c r="C277" s="181"/>
      <c r="D277" s="181"/>
      <c r="E277" s="181"/>
      <c r="F277" s="163"/>
    </row>
    <row r="278" spans="1:6">
      <c r="A278" s="181"/>
      <c r="B278" s="214" t="s">
        <v>158</v>
      </c>
      <c r="C278" s="183"/>
      <c r="D278" s="183"/>
      <c r="E278" s="183"/>
      <c r="F278" s="187">
        <f>SUM(F280:F286)</f>
        <v>8550400</v>
      </c>
    </row>
    <row r="279" spans="1:6">
      <c r="A279" s="181"/>
      <c r="B279" s="188" t="s">
        <v>196</v>
      </c>
      <c r="C279" s="181"/>
      <c r="D279" s="181"/>
      <c r="E279" s="186"/>
      <c r="F279" s="186"/>
    </row>
    <row r="280" spans="1:6">
      <c r="A280" s="181"/>
      <c r="B280" s="188" t="s">
        <v>343</v>
      </c>
      <c r="C280" s="181">
        <v>1</v>
      </c>
      <c r="D280" s="181" t="s">
        <v>190</v>
      </c>
      <c r="E280" s="186">
        <v>60400</v>
      </c>
      <c r="F280" s="186">
        <f>C280*E280</f>
        <v>60400</v>
      </c>
    </row>
    <row r="281" spans="1:6">
      <c r="A281" s="181"/>
      <c r="B281" s="188" t="s">
        <v>397</v>
      </c>
      <c r="C281" s="181">
        <v>2</v>
      </c>
      <c r="D281" s="181" t="s">
        <v>282</v>
      </c>
      <c r="E281" s="186">
        <v>35000</v>
      </c>
      <c r="F281" s="186">
        <f>C281*E281</f>
        <v>70000</v>
      </c>
    </row>
    <row r="282" spans="1:6">
      <c r="A282" s="181"/>
      <c r="B282" s="188" t="s">
        <v>398</v>
      </c>
      <c r="C282" s="181">
        <v>200</v>
      </c>
      <c r="D282" s="181" t="s">
        <v>252</v>
      </c>
      <c r="E282" s="186">
        <v>300</v>
      </c>
      <c r="F282" s="186">
        <f>C282*E282</f>
        <v>60000</v>
      </c>
    </row>
    <row r="283" spans="1:6">
      <c r="A283" s="181"/>
      <c r="B283" s="188" t="s">
        <v>357</v>
      </c>
      <c r="C283" s="181">
        <v>2</v>
      </c>
      <c r="D283" s="181" t="s">
        <v>224</v>
      </c>
      <c r="E283" s="186">
        <v>55000</v>
      </c>
      <c r="F283" s="186">
        <f t="shared" ref="F283" si="11">C283*E283</f>
        <v>110000</v>
      </c>
    </row>
    <row r="284" spans="1:6">
      <c r="A284" s="181"/>
      <c r="B284" s="166" t="s">
        <v>384</v>
      </c>
      <c r="C284" s="181"/>
      <c r="D284" s="181"/>
      <c r="E284" s="186"/>
      <c r="F284" s="186"/>
    </row>
    <row r="285" spans="1:6">
      <c r="A285" s="181"/>
      <c r="B285" s="188" t="s">
        <v>385</v>
      </c>
      <c r="C285" s="181">
        <v>275</v>
      </c>
      <c r="D285" s="181" t="s">
        <v>366</v>
      </c>
      <c r="E285" s="186">
        <v>10000</v>
      </c>
      <c r="F285" s="186">
        <f>C285*E285</f>
        <v>2750000</v>
      </c>
    </row>
    <row r="286" spans="1:6">
      <c r="A286" s="181"/>
      <c r="B286" s="188" t="s">
        <v>386</v>
      </c>
      <c r="C286" s="181">
        <v>275</v>
      </c>
      <c r="D286" s="181" t="s">
        <v>396</v>
      </c>
      <c r="E286" s="186">
        <v>20000</v>
      </c>
      <c r="F286" s="186">
        <f>C286*E286</f>
        <v>5500000</v>
      </c>
    </row>
    <row r="287" spans="1:6">
      <c r="A287" s="181"/>
      <c r="B287" s="166"/>
      <c r="C287" s="181"/>
      <c r="D287" s="181"/>
      <c r="E287" s="181"/>
      <c r="F287" s="163"/>
    </row>
    <row r="288" spans="1:6" ht="22.5">
      <c r="A288" s="181"/>
      <c r="B288" s="214" t="s">
        <v>161</v>
      </c>
      <c r="C288" s="183"/>
      <c r="D288" s="183"/>
      <c r="E288" s="183"/>
      <c r="F288" s="187">
        <f>SUM(F289:F293)</f>
        <v>5790000</v>
      </c>
    </row>
    <row r="289" spans="1:6">
      <c r="A289" s="181"/>
      <c r="B289" s="166"/>
      <c r="C289" s="219"/>
      <c r="D289" s="181"/>
      <c r="E289" s="186"/>
      <c r="F289" s="186"/>
    </row>
    <row r="290" spans="1:6">
      <c r="A290" s="181"/>
      <c r="B290" s="188" t="s">
        <v>185</v>
      </c>
      <c r="C290" s="219"/>
      <c r="D290" s="181"/>
      <c r="E290" s="186"/>
      <c r="F290" s="186"/>
    </row>
    <row r="291" spans="1:6">
      <c r="A291" s="181"/>
      <c r="B291" s="188" t="s">
        <v>249</v>
      </c>
      <c r="C291" s="181">
        <v>800</v>
      </c>
      <c r="D291" s="181" t="s">
        <v>252</v>
      </c>
      <c r="E291" s="186">
        <v>300</v>
      </c>
      <c r="F291" s="186">
        <f t="shared" ref="F291:F292" si="12">C291*E291</f>
        <v>240000</v>
      </c>
    </row>
    <row r="292" spans="1:6">
      <c r="A292" s="181"/>
      <c r="B292" s="188" t="s">
        <v>229</v>
      </c>
      <c r="C292" s="181">
        <v>185</v>
      </c>
      <c r="D292" s="181" t="s">
        <v>190</v>
      </c>
      <c r="E292" s="186">
        <v>30000</v>
      </c>
      <c r="F292" s="186">
        <f t="shared" si="12"/>
        <v>5550000</v>
      </c>
    </row>
    <row r="293" spans="1:6">
      <c r="A293" s="181"/>
      <c r="B293" s="188"/>
      <c r="C293" s="181"/>
      <c r="D293" s="181"/>
      <c r="E293" s="186"/>
      <c r="F293" s="186"/>
    </row>
    <row r="294" spans="1:6">
      <c r="A294" s="181"/>
      <c r="B294" s="188"/>
      <c r="C294" s="181"/>
      <c r="D294" s="181"/>
      <c r="E294" s="181"/>
      <c r="F294" s="163">
        <f>F295</f>
        <v>1769700</v>
      </c>
    </row>
    <row r="295" spans="1:6" ht="33.75">
      <c r="A295" s="181"/>
      <c r="B295" s="214" t="s">
        <v>165</v>
      </c>
      <c r="C295" s="183"/>
      <c r="D295" s="183"/>
      <c r="E295" s="183"/>
      <c r="F295" s="187">
        <f>SUM(F296:F304)</f>
        <v>1769700</v>
      </c>
    </row>
    <row r="296" spans="1:6">
      <c r="A296" s="181"/>
      <c r="B296" s="188" t="s">
        <v>185</v>
      </c>
      <c r="C296" s="219"/>
      <c r="D296" s="181"/>
      <c r="E296" s="186"/>
      <c r="F296" s="186"/>
    </row>
    <row r="297" spans="1:6">
      <c r="A297" s="181"/>
      <c r="B297" s="188" t="s">
        <v>399</v>
      </c>
      <c r="C297" s="229">
        <v>1</v>
      </c>
      <c r="D297" s="181" t="s">
        <v>190</v>
      </c>
      <c r="E297" s="186">
        <v>108700</v>
      </c>
      <c r="F297" s="186">
        <f>C297*E297</f>
        <v>108700</v>
      </c>
    </row>
    <row r="298" spans="1:6">
      <c r="A298" s="181"/>
      <c r="B298" s="188" t="s">
        <v>400</v>
      </c>
      <c r="C298" s="229">
        <v>1</v>
      </c>
      <c r="D298" s="181" t="s">
        <v>403</v>
      </c>
      <c r="E298" s="186">
        <v>24200</v>
      </c>
      <c r="F298" s="186">
        <f>C298*E298</f>
        <v>24200</v>
      </c>
    </row>
    <row r="299" spans="1:6">
      <c r="A299" s="181"/>
      <c r="B299" s="166" t="s">
        <v>401</v>
      </c>
      <c r="C299" s="229">
        <v>1</v>
      </c>
      <c r="D299" s="181" t="s">
        <v>190</v>
      </c>
      <c r="E299" s="186">
        <v>21800</v>
      </c>
      <c r="F299" s="186">
        <f>C299*E299</f>
        <v>21800</v>
      </c>
    </row>
    <row r="300" spans="1:6">
      <c r="A300" s="181"/>
      <c r="B300" s="164" t="s">
        <v>402</v>
      </c>
      <c r="C300" s="229">
        <v>4</v>
      </c>
      <c r="D300" s="181" t="s">
        <v>282</v>
      </c>
      <c r="E300" s="186">
        <v>35000</v>
      </c>
      <c r="F300" s="186">
        <f>C300*E300</f>
        <v>140000</v>
      </c>
    </row>
    <row r="301" spans="1:6">
      <c r="A301" s="181"/>
      <c r="B301" s="188" t="s">
        <v>357</v>
      </c>
      <c r="C301" s="229">
        <v>3</v>
      </c>
      <c r="D301" s="181" t="s">
        <v>224</v>
      </c>
      <c r="E301" s="186">
        <v>55000</v>
      </c>
      <c r="F301" s="186">
        <f>C301*E301</f>
        <v>165000</v>
      </c>
    </row>
    <row r="302" spans="1:6">
      <c r="A302" s="181"/>
      <c r="B302" s="188" t="s">
        <v>404</v>
      </c>
      <c r="C302" s="161">
        <v>200</v>
      </c>
      <c r="D302" s="181" t="s">
        <v>252</v>
      </c>
      <c r="E302" s="186">
        <v>300</v>
      </c>
      <c r="F302" s="186">
        <f t="shared" ref="F302:F304" si="13">C302*E302</f>
        <v>60000</v>
      </c>
    </row>
    <row r="303" spans="1:6">
      <c r="A303" s="181"/>
      <c r="B303" s="188" t="s">
        <v>405</v>
      </c>
      <c r="C303" s="161">
        <v>20</v>
      </c>
      <c r="D303" s="181" t="s">
        <v>202</v>
      </c>
      <c r="E303" s="186">
        <v>10000</v>
      </c>
      <c r="F303" s="186">
        <f t="shared" si="13"/>
        <v>200000</v>
      </c>
    </row>
    <row r="304" spans="1:6">
      <c r="A304" s="181"/>
      <c r="B304" s="188" t="s">
        <v>229</v>
      </c>
      <c r="C304" s="161">
        <v>35</v>
      </c>
      <c r="D304" s="181" t="s">
        <v>366</v>
      </c>
      <c r="E304" s="186">
        <v>30000</v>
      </c>
      <c r="F304" s="186">
        <f t="shared" si="13"/>
        <v>1050000</v>
      </c>
    </row>
    <row r="305" spans="1:6">
      <c r="A305" s="181"/>
      <c r="B305" s="162"/>
      <c r="C305" s="181"/>
      <c r="D305" s="181"/>
      <c r="E305" s="181"/>
      <c r="F305" s="163"/>
    </row>
    <row r="306" spans="1:6" ht="22.5">
      <c r="A306" s="181"/>
      <c r="B306" s="214" t="s">
        <v>168</v>
      </c>
      <c r="C306" s="183"/>
      <c r="D306" s="183"/>
      <c r="E306" s="183"/>
      <c r="F306" s="187">
        <f>SUM(F309:F322)</f>
        <v>2494600</v>
      </c>
    </row>
    <row r="307" spans="1:6">
      <c r="A307" s="181"/>
      <c r="B307" s="166"/>
      <c r="C307" s="219"/>
      <c r="D307" s="181"/>
      <c r="E307" s="186"/>
      <c r="F307" s="186"/>
    </row>
    <row r="308" spans="1:6">
      <c r="A308" s="181"/>
      <c r="B308" s="188" t="s">
        <v>185</v>
      </c>
      <c r="C308" s="219"/>
      <c r="D308" s="181"/>
      <c r="E308" s="186"/>
      <c r="F308" s="186"/>
    </row>
    <row r="309" spans="1:6">
      <c r="A309" s="181"/>
      <c r="B309" s="188" t="s">
        <v>406</v>
      </c>
      <c r="C309" s="219">
        <v>1</v>
      </c>
      <c r="D309" s="181" t="s">
        <v>190</v>
      </c>
      <c r="E309" s="186">
        <v>27000</v>
      </c>
      <c r="F309" s="186">
        <f t="shared" ref="F309:F316" si="14">C309*E309</f>
        <v>27000</v>
      </c>
    </row>
    <row r="310" spans="1:6">
      <c r="A310" s="181"/>
      <c r="B310" s="188" t="s">
        <v>400</v>
      </c>
      <c r="C310" s="219">
        <v>12</v>
      </c>
      <c r="D310" s="181" t="s">
        <v>202</v>
      </c>
      <c r="E310" s="186">
        <v>24200</v>
      </c>
      <c r="F310" s="186">
        <f t="shared" si="14"/>
        <v>290400</v>
      </c>
    </row>
    <row r="311" spans="1:6">
      <c r="A311" s="181"/>
      <c r="B311" s="188" t="s">
        <v>367</v>
      </c>
      <c r="C311" s="219">
        <v>45</v>
      </c>
      <c r="D311" s="181" t="s">
        <v>202</v>
      </c>
      <c r="E311" s="186">
        <v>3200</v>
      </c>
      <c r="F311" s="186">
        <f t="shared" si="14"/>
        <v>144000</v>
      </c>
    </row>
    <row r="312" spans="1:6">
      <c r="A312" s="181"/>
      <c r="B312" s="188" t="s">
        <v>407</v>
      </c>
      <c r="C312" s="219">
        <v>2</v>
      </c>
      <c r="D312" s="181" t="s">
        <v>202</v>
      </c>
      <c r="E312" s="186">
        <v>19000</v>
      </c>
      <c r="F312" s="186">
        <f t="shared" si="14"/>
        <v>38000</v>
      </c>
    </row>
    <row r="313" spans="1:6">
      <c r="A313" s="181"/>
      <c r="B313" s="188" t="s">
        <v>408</v>
      </c>
      <c r="C313" s="219">
        <v>2</v>
      </c>
      <c r="D313" s="181" t="s">
        <v>403</v>
      </c>
      <c r="E313" s="186">
        <v>54000</v>
      </c>
      <c r="F313" s="186">
        <f t="shared" si="14"/>
        <v>108000</v>
      </c>
    </row>
    <row r="314" spans="1:6">
      <c r="A314" s="181"/>
      <c r="B314" s="188" t="s">
        <v>409</v>
      </c>
      <c r="C314" s="219">
        <v>2</v>
      </c>
      <c r="D314" s="181" t="s">
        <v>202</v>
      </c>
      <c r="E314" s="186">
        <v>24200</v>
      </c>
      <c r="F314" s="186">
        <f t="shared" si="14"/>
        <v>48400</v>
      </c>
    </row>
    <row r="315" spans="1:6">
      <c r="A315" s="181"/>
      <c r="B315" s="188" t="s">
        <v>353</v>
      </c>
      <c r="C315" s="219">
        <v>3</v>
      </c>
      <c r="D315" s="181" t="s">
        <v>202</v>
      </c>
      <c r="E315" s="186">
        <v>36300</v>
      </c>
      <c r="F315" s="186">
        <f t="shared" si="14"/>
        <v>108900</v>
      </c>
    </row>
    <row r="316" spans="1:6">
      <c r="A316" s="181"/>
      <c r="B316" s="188" t="s">
        <v>410</v>
      </c>
      <c r="C316" s="219">
        <v>3</v>
      </c>
      <c r="D316" s="181" t="s">
        <v>202</v>
      </c>
      <c r="E316" s="186">
        <v>35000</v>
      </c>
      <c r="F316" s="186">
        <f t="shared" si="14"/>
        <v>105000</v>
      </c>
    </row>
    <row r="317" spans="1:6">
      <c r="A317" s="181"/>
      <c r="B317" s="188" t="s">
        <v>411</v>
      </c>
      <c r="C317" s="219"/>
      <c r="D317" s="181"/>
      <c r="E317" s="186"/>
      <c r="F317" s="186"/>
    </row>
    <row r="318" spans="1:6">
      <c r="A318" s="181"/>
      <c r="B318" s="188" t="s">
        <v>357</v>
      </c>
      <c r="C318" s="219">
        <v>15</v>
      </c>
      <c r="D318" s="181" t="s">
        <v>224</v>
      </c>
      <c r="E318" s="186">
        <v>55000</v>
      </c>
      <c r="F318" s="186">
        <f>C318*E318</f>
        <v>825000</v>
      </c>
    </row>
    <row r="319" spans="1:6">
      <c r="A319" s="181"/>
      <c r="B319" s="188" t="s">
        <v>412</v>
      </c>
      <c r="C319" s="219"/>
      <c r="D319" s="181"/>
      <c r="E319" s="186"/>
      <c r="F319" s="186"/>
    </row>
    <row r="320" spans="1:6">
      <c r="A320" s="181"/>
      <c r="B320" s="188" t="s">
        <v>413</v>
      </c>
      <c r="C320" s="219">
        <v>1</v>
      </c>
      <c r="D320" s="181" t="s">
        <v>202</v>
      </c>
      <c r="E320" s="186">
        <v>289900</v>
      </c>
      <c r="F320" s="186">
        <f>C320*E320</f>
        <v>289900</v>
      </c>
    </row>
    <row r="321" spans="1:6">
      <c r="A321" s="181"/>
      <c r="B321" s="188" t="s">
        <v>414</v>
      </c>
      <c r="C321" s="219">
        <v>17</v>
      </c>
      <c r="D321" s="181" t="s">
        <v>223</v>
      </c>
      <c r="E321" s="186">
        <v>30000</v>
      </c>
      <c r="F321" s="186">
        <f>C321*E321</f>
        <v>510000</v>
      </c>
    </row>
    <row r="322" spans="1:6">
      <c r="A322" s="181"/>
      <c r="B322" s="188"/>
      <c r="C322" s="219"/>
      <c r="D322" s="181"/>
      <c r="E322" s="186"/>
      <c r="F322" s="186"/>
    </row>
    <row r="323" spans="1:6">
      <c r="A323" s="181"/>
      <c r="B323" s="188"/>
      <c r="C323" s="181"/>
      <c r="D323" s="181"/>
      <c r="E323" s="181"/>
      <c r="F323" s="163"/>
    </row>
    <row r="324" spans="1:6" ht="22.5">
      <c r="A324" s="181"/>
      <c r="B324" s="214" t="s">
        <v>171</v>
      </c>
      <c r="C324" s="183"/>
      <c r="D324" s="183"/>
      <c r="E324" s="183"/>
      <c r="F324" s="187">
        <f>SUM(F326:F332)</f>
        <v>3580400</v>
      </c>
    </row>
    <row r="325" spans="1:6">
      <c r="A325" s="181"/>
      <c r="B325" s="166"/>
      <c r="C325" s="219"/>
      <c r="D325" s="181"/>
      <c r="E325" s="186"/>
      <c r="F325" s="186"/>
    </row>
    <row r="326" spans="1:6">
      <c r="A326" s="181"/>
      <c r="B326" s="188" t="s">
        <v>185</v>
      </c>
      <c r="C326" s="219"/>
      <c r="D326" s="181"/>
      <c r="E326" s="186"/>
      <c r="F326" s="186"/>
    </row>
    <row r="327" spans="1:6">
      <c r="A327" s="181"/>
      <c r="B327" s="188" t="s">
        <v>343</v>
      </c>
      <c r="C327" s="219">
        <v>1</v>
      </c>
      <c r="D327" s="181" t="s">
        <v>190</v>
      </c>
      <c r="E327" s="186">
        <v>60400</v>
      </c>
      <c r="F327" s="186">
        <f>C327*E327</f>
        <v>60400</v>
      </c>
    </row>
    <row r="328" spans="1:6">
      <c r="A328" s="181"/>
      <c r="B328" s="188" t="s">
        <v>410</v>
      </c>
      <c r="C328" s="219">
        <v>3</v>
      </c>
      <c r="D328" s="181" t="s">
        <v>202</v>
      </c>
      <c r="E328" s="186">
        <v>35000</v>
      </c>
      <c r="F328" s="186">
        <f>C328*E328</f>
        <v>105000</v>
      </c>
    </row>
    <row r="329" spans="1:6">
      <c r="A329" s="181"/>
      <c r="B329" s="188" t="s">
        <v>415</v>
      </c>
      <c r="C329" s="219"/>
      <c r="D329" s="181"/>
      <c r="E329" s="186"/>
      <c r="F329" s="186"/>
    </row>
    <row r="330" spans="1:6">
      <c r="A330" s="181"/>
      <c r="B330" s="188" t="s">
        <v>357</v>
      </c>
      <c r="C330" s="219">
        <v>3</v>
      </c>
      <c r="D330" s="181" t="s">
        <v>224</v>
      </c>
      <c r="E330" s="186">
        <v>55000</v>
      </c>
      <c r="F330" s="186">
        <f>C330*E330</f>
        <v>165000</v>
      </c>
    </row>
    <row r="331" spans="1:6">
      <c r="A331" s="181"/>
      <c r="B331" s="188" t="s">
        <v>416</v>
      </c>
      <c r="C331" s="219">
        <v>5</v>
      </c>
      <c r="D331" s="181" t="s">
        <v>383</v>
      </c>
      <c r="E331" s="186">
        <v>50000</v>
      </c>
      <c r="F331" s="186">
        <f>C331*E331</f>
        <v>250000</v>
      </c>
    </row>
    <row r="332" spans="1:6">
      <c r="A332" s="181"/>
      <c r="B332" s="188" t="s">
        <v>414</v>
      </c>
      <c r="C332" s="219">
        <v>100</v>
      </c>
      <c r="D332" s="181" t="s">
        <v>223</v>
      </c>
      <c r="E332" s="186">
        <v>30000</v>
      </c>
      <c r="F332" s="186">
        <f>C332*E332</f>
        <v>3000000</v>
      </c>
    </row>
    <row r="333" spans="1:6">
      <c r="A333" s="181"/>
      <c r="B333" s="162"/>
      <c r="C333" s="181"/>
      <c r="D333" s="181"/>
      <c r="E333" s="181"/>
      <c r="F333" s="163"/>
    </row>
    <row r="334" spans="1:6">
      <c r="A334" s="181"/>
      <c r="B334" s="214" t="s">
        <v>175</v>
      </c>
      <c r="C334" s="183"/>
      <c r="D334" s="183"/>
      <c r="E334" s="183"/>
      <c r="F334" s="187">
        <f>F335</f>
        <v>23035000</v>
      </c>
    </row>
    <row r="335" spans="1:6">
      <c r="A335" s="181"/>
      <c r="B335" s="166"/>
      <c r="C335" s="219"/>
      <c r="D335" s="181"/>
      <c r="E335" s="186"/>
      <c r="F335" s="186">
        <f>F336+F342</f>
        <v>23035000</v>
      </c>
    </row>
    <row r="336" spans="1:6">
      <c r="A336" s="181"/>
      <c r="B336" s="188" t="s">
        <v>185</v>
      </c>
      <c r="C336" s="219"/>
      <c r="D336" s="181"/>
      <c r="E336" s="186"/>
      <c r="F336" s="186">
        <f>F337+F339+F341</f>
        <v>475000</v>
      </c>
    </row>
    <row r="337" spans="1:6">
      <c r="A337" s="181"/>
      <c r="B337" s="188" t="s">
        <v>417</v>
      </c>
      <c r="C337" s="181">
        <v>4</v>
      </c>
      <c r="D337" s="181" t="s">
        <v>202</v>
      </c>
      <c r="E337" s="186">
        <v>35000</v>
      </c>
      <c r="F337" s="186">
        <f t="shared" ref="F337:F339" si="15">C337*E337</f>
        <v>140000</v>
      </c>
    </row>
    <row r="338" spans="1:6">
      <c r="A338" s="181"/>
      <c r="B338" s="188" t="s">
        <v>411</v>
      </c>
      <c r="C338" s="181"/>
      <c r="D338" s="181"/>
      <c r="E338" s="186"/>
      <c r="F338" s="186"/>
    </row>
    <row r="339" spans="1:6">
      <c r="A339" s="181"/>
      <c r="B339" s="188" t="s">
        <v>357</v>
      </c>
      <c r="C339" s="181">
        <v>5</v>
      </c>
      <c r="D339" s="181" t="s">
        <v>224</v>
      </c>
      <c r="E339" s="186">
        <v>55000</v>
      </c>
      <c r="F339" s="186">
        <f t="shared" si="15"/>
        <v>275000</v>
      </c>
    </row>
    <row r="340" spans="1:6">
      <c r="A340" s="181"/>
      <c r="B340" s="188" t="s">
        <v>187</v>
      </c>
      <c r="C340" s="181"/>
      <c r="D340" s="181"/>
      <c r="E340" s="186"/>
      <c r="F340" s="186"/>
    </row>
    <row r="341" spans="1:6">
      <c r="A341" s="181"/>
      <c r="B341" s="188" t="s">
        <v>381</v>
      </c>
      <c r="C341" s="181">
        <v>200</v>
      </c>
      <c r="D341" s="181" t="s">
        <v>252</v>
      </c>
      <c r="E341" s="186">
        <v>300</v>
      </c>
      <c r="F341" s="186">
        <f>C341*E341</f>
        <v>60000</v>
      </c>
    </row>
    <row r="342" spans="1:6">
      <c r="A342" s="181"/>
      <c r="B342" s="166" t="s">
        <v>370</v>
      </c>
      <c r="C342" s="181"/>
      <c r="D342" s="181"/>
      <c r="E342" s="186"/>
      <c r="F342" s="186">
        <f>SUM(F344:F358)</f>
        <v>22560000</v>
      </c>
    </row>
    <row r="343" spans="1:6">
      <c r="A343" s="181"/>
      <c r="B343" s="166" t="s">
        <v>419</v>
      </c>
      <c r="C343" s="181"/>
      <c r="D343" s="181"/>
      <c r="E343" s="186"/>
      <c r="F343" s="186"/>
    </row>
    <row r="344" spans="1:6">
      <c r="A344" s="181"/>
      <c r="B344" s="166" t="s">
        <v>414</v>
      </c>
      <c r="C344" s="181">
        <v>250</v>
      </c>
      <c r="D344" s="181" t="s">
        <v>223</v>
      </c>
      <c r="E344" s="186">
        <v>30000</v>
      </c>
      <c r="F344" s="186">
        <f>C344*E344</f>
        <v>7500000</v>
      </c>
    </row>
    <row r="345" spans="1:6">
      <c r="A345" s="181"/>
      <c r="B345" s="188" t="s">
        <v>418</v>
      </c>
      <c r="C345" s="181"/>
      <c r="D345" s="181"/>
      <c r="E345" s="186"/>
      <c r="F345" s="186"/>
    </row>
    <row r="346" spans="1:6">
      <c r="A346" s="181"/>
      <c r="B346" s="188" t="s">
        <v>414</v>
      </c>
      <c r="C346" s="181">
        <v>142</v>
      </c>
      <c r="D346" s="181" t="s">
        <v>223</v>
      </c>
      <c r="E346" s="186">
        <v>30000</v>
      </c>
      <c r="F346" s="186">
        <f>C346*E346</f>
        <v>4260000</v>
      </c>
    </row>
    <row r="347" spans="1:6">
      <c r="A347" s="181"/>
      <c r="B347" s="188" t="s">
        <v>420</v>
      </c>
      <c r="C347" s="181"/>
      <c r="D347" s="181"/>
      <c r="E347" s="186"/>
      <c r="F347" s="186"/>
    </row>
    <row r="348" spans="1:6">
      <c r="A348" s="181"/>
      <c r="B348" s="188" t="s">
        <v>414</v>
      </c>
      <c r="C348" s="181">
        <v>40</v>
      </c>
      <c r="D348" s="181" t="s">
        <v>223</v>
      </c>
      <c r="E348" s="186">
        <v>30000</v>
      </c>
      <c r="F348" s="186">
        <f>C348*E348</f>
        <v>1200000</v>
      </c>
    </row>
    <row r="349" spans="1:6">
      <c r="A349" s="181"/>
      <c r="B349" s="188" t="s">
        <v>425</v>
      </c>
      <c r="C349" s="181"/>
      <c r="D349" s="181"/>
      <c r="E349" s="186"/>
      <c r="F349" s="186"/>
    </row>
    <row r="350" spans="1:6">
      <c r="A350" s="181"/>
      <c r="B350" s="188" t="s">
        <v>414</v>
      </c>
      <c r="C350" s="181">
        <v>40</v>
      </c>
      <c r="D350" s="181" t="s">
        <v>223</v>
      </c>
      <c r="E350" s="186">
        <v>30000</v>
      </c>
      <c r="F350" s="186">
        <f>C350*E350</f>
        <v>1200000</v>
      </c>
    </row>
    <row r="351" spans="1:6">
      <c r="A351" s="181"/>
      <c r="B351" s="188" t="s">
        <v>421</v>
      </c>
      <c r="C351" s="181"/>
      <c r="D351" s="181"/>
      <c r="E351" s="186"/>
      <c r="F351" s="186"/>
    </row>
    <row r="352" spans="1:6">
      <c r="A352" s="181"/>
      <c r="B352" s="188" t="s">
        <v>414</v>
      </c>
      <c r="C352" s="181">
        <v>40</v>
      </c>
      <c r="D352" s="181" t="s">
        <v>223</v>
      </c>
      <c r="E352" s="186">
        <v>30000</v>
      </c>
      <c r="F352" s="186">
        <f>C352*E352</f>
        <v>1200000</v>
      </c>
    </row>
    <row r="353" spans="1:6">
      <c r="A353" s="181"/>
      <c r="B353" s="188" t="s">
        <v>422</v>
      </c>
      <c r="C353" s="181"/>
      <c r="D353" s="181"/>
      <c r="E353" s="186"/>
      <c r="F353" s="186"/>
    </row>
    <row r="354" spans="1:6">
      <c r="A354" s="181"/>
      <c r="B354" s="188" t="s">
        <v>414</v>
      </c>
      <c r="C354" s="181">
        <v>100</v>
      </c>
      <c r="D354" s="181" t="s">
        <v>223</v>
      </c>
      <c r="E354" s="186">
        <v>30000</v>
      </c>
      <c r="F354" s="186">
        <f>C354*E354</f>
        <v>3000000</v>
      </c>
    </row>
    <row r="355" spans="1:6">
      <c r="A355" s="181"/>
      <c r="B355" s="188" t="s">
        <v>423</v>
      </c>
      <c r="C355" s="181"/>
      <c r="D355" s="181"/>
      <c r="E355" s="186"/>
      <c r="F355" s="186"/>
    </row>
    <row r="356" spans="1:6">
      <c r="A356" s="181"/>
      <c r="B356" s="188" t="s">
        <v>414</v>
      </c>
      <c r="C356" s="181">
        <v>80</v>
      </c>
      <c r="D356" s="181" t="s">
        <v>396</v>
      </c>
      <c r="E356" s="186">
        <v>30000</v>
      </c>
      <c r="F356" s="186">
        <f>C356*E356</f>
        <v>2400000</v>
      </c>
    </row>
    <row r="357" spans="1:6">
      <c r="A357" s="181"/>
      <c r="B357" s="188" t="s">
        <v>424</v>
      </c>
      <c r="C357" s="181"/>
      <c r="D357" s="181"/>
      <c r="E357" s="186"/>
      <c r="F357" s="186"/>
    </row>
    <row r="358" spans="1:6">
      <c r="A358" s="181"/>
      <c r="B358" s="164" t="s">
        <v>414</v>
      </c>
      <c r="C358" s="181">
        <v>60</v>
      </c>
      <c r="D358" s="181" t="s">
        <v>223</v>
      </c>
      <c r="E358" s="186">
        <v>30000</v>
      </c>
      <c r="F358" s="186">
        <f>C358*E358</f>
        <v>1800000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MATRIX RENJA 2023</vt:lpstr>
      <vt:lpstr>rincian belanja 23</vt:lpstr>
      <vt:lpstr>rincian tambahan 23</vt:lpstr>
      <vt:lpstr>Sheet1</vt:lpstr>
      <vt:lpstr>'rincian belanja 23'!Print_Area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2022-07-01T07:55:54Z</cp:lastPrinted>
  <dcterms:created xsi:type="dcterms:W3CDTF">2021-12-27T03:36:00Z</dcterms:created>
  <dcterms:modified xsi:type="dcterms:W3CDTF">2022-12-12T04:06:10Z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473543DC1E9148959623251B2F5E5C39</vt:lpwstr>
  </property>
  <property fmtid="{D5CDD505-2E9C-101B-9397-08002B2CF9AE}" pid="3" name="KSOProductBuildVer">
    <vt:lpwstr>1033-11.2.0.10443</vt:lpwstr>
  </property>
</Properties>
</file>